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№6'!$A$6:$H$258</definedName>
  </definedNames>
  <calcPr calcId="125725"/>
</workbook>
</file>

<file path=xl/calcChain.xml><?xml version="1.0" encoding="utf-8"?>
<calcChain xmlns="http://schemas.openxmlformats.org/spreadsheetml/2006/main">
  <c r="L254" i="1"/>
  <c r="K254"/>
  <c r="L252"/>
  <c r="K252"/>
  <c r="L251"/>
  <c r="K251"/>
  <c r="L249"/>
  <c r="L248" s="1"/>
  <c r="L247" s="1"/>
  <c r="K249"/>
  <c r="K248" s="1"/>
  <c r="K247" s="1"/>
  <c r="L245"/>
  <c r="L244" s="1"/>
  <c r="L243" s="1"/>
  <c r="K245"/>
  <c r="K244" s="1"/>
  <c r="K243" s="1"/>
  <c r="L241"/>
  <c r="K241"/>
  <c r="L239"/>
  <c r="K239"/>
  <c r="L237"/>
  <c r="L236" s="1"/>
  <c r="L235" s="1"/>
  <c r="K237"/>
  <c r="K236" s="1"/>
  <c r="K235" s="1"/>
  <c r="L233"/>
  <c r="K233"/>
  <c r="L231"/>
  <c r="L230" s="1"/>
  <c r="L229" s="1"/>
  <c r="K231"/>
  <c r="K230" s="1"/>
  <c r="K229" s="1"/>
  <c r="L227"/>
  <c r="K227"/>
  <c r="L224"/>
  <c r="K224"/>
  <c r="L220"/>
  <c r="K220"/>
  <c r="L218"/>
  <c r="K218"/>
  <c r="L215"/>
  <c r="L214" s="1"/>
  <c r="K215"/>
  <c r="K214" s="1"/>
  <c r="L212"/>
  <c r="K212"/>
  <c r="L209"/>
  <c r="K209"/>
  <c r="L207"/>
  <c r="L206" s="1"/>
  <c r="K207"/>
  <c r="K206" s="1"/>
  <c r="L204"/>
  <c r="K204"/>
  <c r="L202"/>
  <c r="K202"/>
  <c r="L199"/>
  <c r="K199"/>
  <c r="L197"/>
  <c r="L196" s="1"/>
  <c r="K197"/>
  <c r="K196" s="1"/>
  <c r="L194"/>
  <c r="K194"/>
  <c r="L193"/>
  <c r="K193"/>
  <c r="L190"/>
  <c r="K190"/>
  <c r="L188"/>
  <c r="K188"/>
  <c r="L186"/>
  <c r="K186"/>
  <c r="L183"/>
  <c r="L182" s="1"/>
  <c r="L181" s="1"/>
  <c r="K183"/>
  <c r="K182" s="1"/>
  <c r="K181" s="1"/>
  <c r="L179"/>
  <c r="K179"/>
  <c r="L177"/>
  <c r="L176" s="1"/>
  <c r="K177"/>
  <c r="K176" s="1"/>
  <c r="L174"/>
  <c r="K174"/>
  <c r="L173"/>
  <c r="K173"/>
  <c r="L170"/>
  <c r="K170"/>
  <c r="L168"/>
  <c r="K168"/>
  <c r="L166"/>
  <c r="K166"/>
  <c r="L164"/>
  <c r="K164"/>
  <c r="L161"/>
  <c r="L157" s="1"/>
  <c r="L156" s="1"/>
  <c r="K161"/>
  <c r="K157" s="1"/>
  <c r="K156" s="1"/>
  <c r="L158"/>
  <c r="K158"/>
  <c r="L154"/>
  <c r="L153" s="1"/>
  <c r="L152" s="1"/>
  <c r="K154"/>
  <c r="K153" s="1"/>
  <c r="K152" s="1"/>
  <c r="L150"/>
  <c r="L149" s="1"/>
  <c r="K150"/>
  <c r="K149" s="1"/>
  <c r="L147"/>
  <c r="K147"/>
  <c r="L145"/>
  <c r="K145"/>
  <c r="L143"/>
  <c r="K143"/>
  <c r="L141"/>
  <c r="L140" s="1"/>
  <c r="K141"/>
  <c r="K140" s="1"/>
  <c r="L137"/>
  <c r="K137"/>
  <c r="L135"/>
  <c r="K135"/>
  <c r="L132"/>
  <c r="L131" s="1"/>
  <c r="K132"/>
  <c r="K131" s="1"/>
  <c r="L129"/>
  <c r="K129"/>
  <c r="L126"/>
  <c r="K126"/>
  <c r="L124"/>
  <c r="L120" s="1"/>
  <c r="L119" s="1"/>
  <c r="K124"/>
  <c r="K120" s="1"/>
  <c r="K119" s="1"/>
  <c r="L121"/>
  <c r="K121"/>
  <c r="L117"/>
  <c r="K117"/>
  <c r="L115"/>
  <c r="K115"/>
  <c r="L113"/>
  <c r="K113"/>
  <c r="L111"/>
  <c r="L110" s="1"/>
  <c r="K111"/>
  <c r="K110" s="1"/>
  <c r="L108"/>
  <c r="K108"/>
  <c r="L107"/>
  <c r="K107"/>
  <c r="L105"/>
  <c r="L104" s="1"/>
  <c r="K105"/>
  <c r="K104" s="1"/>
  <c r="L102"/>
  <c r="K102"/>
  <c r="L101"/>
  <c r="K101"/>
  <c r="L99"/>
  <c r="K99"/>
  <c r="L93"/>
  <c r="L90" s="1"/>
  <c r="L89" s="1"/>
  <c r="K93"/>
  <c r="K90" s="1"/>
  <c r="K89" s="1"/>
  <c r="L91"/>
  <c r="K91"/>
  <c r="L87"/>
  <c r="K87"/>
  <c r="L85"/>
  <c r="K85"/>
  <c r="L83"/>
  <c r="K83"/>
  <c r="L82"/>
  <c r="K82"/>
  <c r="L80"/>
  <c r="K80"/>
  <c r="L78"/>
  <c r="K78"/>
  <c r="L76"/>
  <c r="K76"/>
  <c r="L74"/>
  <c r="L73" s="1"/>
  <c r="L72" s="1"/>
  <c r="K74"/>
  <c r="K73" s="1"/>
  <c r="K72" s="1"/>
  <c r="L69"/>
  <c r="K69"/>
  <c r="L68"/>
  <c r="L67" s="1"/>
  <c r="K68"/>
  <c r="K67" s="1"/>
  <c r="L64"/>
  <c r="K64"/>
  <c r="L61"/>
  <c r="K61"/>
  <c r="L58"/>
  <c r="L51" s="1"/>
  <c r="K58"/>
  <c r="K51" s="1"/>
  <c r="L56"/>
  <c r="K56"/>
  <c r="L54"/>
  <c r="K54"/>
  <c r="L52"/>
  <c r="K52"/>
  <c r="L49"/>
  <c r="L48" s="1"/>
  <c r="K49"/>
  <c r="K48" s="1"/>
  <c r="L46"/>
  <c r="K46"/>
  <c r="L45"/>
  <c r="K45"/>
  <c r="L41"/>
  <c r="K41"/>
  <c r="L39"/>
  <c r="K39"/>
  <c r="L37"/>
  <c r="K37"/>
  <c r="L36"/>
  <c r="K36"/>
  <c r="L34"/>
  <c r="L33" s="1"/>
  <c r="K34"/>
  <c r="K33" s="1"/>
  <c r="L28"/>
  <c r="K28"/>
  <c r="L26"/>
  <c r="K26"/>
  <c r="L24"/>
  <c r="L23" s="1"/>
  <c r="K24"/>
  <c r="K23" s="1"/>
  <c r="L20"/>
  <c r="K20"/>
  <c r="L19"/>
  <c r="K19"/>
  <c r="L16"/>
  <c r="L15" s="1"/>
  <c r="L14" s="1"/>
  <c r="K16"/>
  <c r="K15" s="1"/>
  <c r="K14" s="1"/>
  <c r="H254"/>
  <c r="G254"/>
  <c r="H252"/>
  <c r="G252"/>
  <c r="H251"/>
  <c r="G251"/>
  <c r="H249"/>
  <c r="H248" s="1"/>
  <c r="H247" s="1"/>
  <c r="G249"/>
  <c r="G248" s="1"/>
  <c r="G247" s="1"/>
  <c r="H245"/>
  <c r="H244" s="1"/>
  <c r="H243" s="1"/>
  <c r="G245"/>
  <c r="G244" s="1"/>
  <c r="G243" s="1"/>
  <c r="H241"/>
  <c r="G241"/>
  <c r="H239"/>
  <c r="G239"/>
  <c r="H237"/>
  <c r="H236" s="1"/>
  <c r="H235" s="1"/>
  <c r="G237"/>
  <c r="G236" s="1"/>
  <c r="G235" s="1"/>
  <c r="H233"/>
  <c r="G233"/>
  <c r="H231"/>
  <c r="H230" s="1"/>
  <c r="H229" s="1"/>
  <c r="G231"/>
  <c r="G230" s="1"/>
  <c r="G229" s="1"/>
  <c r="H227"/>
  <c r="G227"/>
  <c r="H224"/>
  <c r="G224"/>
  <c r="H220"/>
  <c r="G220"/>
  <c r="H218"/>
  <c r="G218"/>
  <c r="H215"/>
  <c r="H214" s="1"/>
  <c r="G215"/>
  <c r="G214" s="1"/>
  <c r="H212"/>
  <c r="G212"/>
  <c r="H209"/>
  <c r="G209"/>
  <c r="H207"/>
  <c r="H206" s="1"/>
  <c r="G207"/>
  <c r="G206" s="1"/>
  <c r="H204"/>
  <c r="G204"/>
  <c r="H202"/>
  <c r="G202"/>
  <c r="H199"/>
  <c r="G199"/>
  <c r="H197"/>
  <c r="H196" s="1"/>
  <c r="G197"/>
  <c r="G196" s="1"/>
  <c r="H194"/>
  <c r="G194"/>
  <c r="H193"/>
  <c r="G193"/>
  <c r="H190"/>
  <c r="G190"/>
  <c r="H188"/>
  <c r="G188"/>
  <c r="H186"/>
  <c r="G186"/>
  <c r="H183"/>
  <c r="H182" s="1"/>
  <c r="H181" s="1"/>
  <c r="G183"/>
  <c r="G182" s="1"/>
  <c r="G181" s="1"/>
  <c r="H179"/>
  <c r="G179"/>
  <c r="H177"/>
  <c r="H176" s="1"/>
  <c r="G177"/>
  <c r="G176" s="1"/>
  <c r="H174"/>
  <c r="G174"/>
  <c r="H173"/>
  <c r="G173"/>
  <c r="H170"/>
  <c r="G170"/>
  <c r="H168"/>
  <c r="G168"/>
  <c r="H166"/>
  <c r="G166"/>
  <c r="H164"/>
  <c r="G164"/>
  <c r="H161"/>
  <c r="H157" s="1"/>
  <c r="H156" s="1"/>
  <c r="G161"/>
  <c r="G157" s="1"/>
  <c r="G156" s="1"/>
  <c r="H158"/>
  <c r="G158"/>
  <c r="H154"/>
  <c r="H153" s="1"/>
  <c r="H152" s="1"/>
  <c r="G154"/>
  <c r="G153" s="1"/>
  <c r="G152" s="1"/>
  <c r="H150"/>
  <c r="H149" s="1"/>
  <c r="G150"/>
  <c r="G149" s="1"/>
  <c r="H147"/>
  <c r="G147"/>
  <c r="H145"/>
  <c r="G145"/>
  <c r="H143"/>
  <c r="G143"/>
  <c r="H141"/>
  <c r="H140" s="1"/>
  <c r="G141"/>
  <c r="G140" s="1"/>
  <c r="H137"/>
  <c r="G137"/>
  <c r="H135"/>
  <c r="G135"/>
  <c r="H132"/>
  <c r="H131" s="1"/>
  <c r="G132"/>
  <c r="G131" s="1"/>
  <c r="H129"/>
  <c r="G129"/>
  <c r="H126"/>
  <c r="G126"/>
  <c r="H124"/>
  <c r="H120" s="1"/>
  <c r="H119" s="1"/>
  <c r="G124"/>
  <c r="G120" s="1"/>
  <c r="G119" s="1"/>
  <c r="H121"/>
  <c r="G121"/>
  <c r="H117"/>
  <c r="G117"/>
  <c r="H115"/>
  <c r="G115"/>
  <c r="H113"/>
  <c r="G113"/>
  <c r="H111"/>
  <c r="H110" s="1"/>
  <c r="G111"/>
  <c r="G110" s="1"/>
  <c r="H108"/>
  <c r="G108"/>
  <c r="H107"/>
  <c r="G107"/>
  <c r="H105"/>
  <c r="H104" s="1"/>
  <c r="G105"/>
  <c r="G104" s="1"/>
  <c r="H102"/>
  <c r="G102"/>
  <c r="H101"/>
  <c r="G101"/>
  <c r="H99"/>
  <c r="G99"/>
  <c r="H93"/>
  <c r="H90" s="1"/>
  <c r="H89" s="1"/>
  <c r="G93"/>
  <c r="G90" s="1"/>
  <c r="G89" s="1"/>
  <c r="H91"/>
  <c r="G91"/>
  <c r="H87"/>
  <c r="G87"/>
  <c r="H85"/>
  <c r="G85"/>
  <c r="H83"/>
  <c r="G83"/>
  <c r="H82"/>
  <c r="G82"/>
  <c r="H80"/>
  <c r="G80"/>
  <c r="H78"/>
  <c r="G78"/>
  <c r="H76"/>
  <c r="G76"/>
  <c r="H74"/>
  <c r="H73" s="1"/>
  <c r="H72" s="1"/>
  <c r="G74"/>
  <c r="G73" s="1"/>
  <c r="G72" s="1"/>
  <c r="H69"/>
  <c r="G69"/>
  <c r="H68"/>
  <c r="H67" s="1"/>
  <c r="G68"/>
  <c r="G67" s="1"/>
  <c r="H64"/>
  <c r="G64"/>
  <c r="H61"/>
  <c r="G61"/>
  <c r="H58"/>
  <c r="H51" s="1"/>
  <c r="G58"/>
  <c r="G51" s="1"/>
  <c r="H56"/>
  <c r="G56"/>
  <c r="H54"/>
  <c r="G54"/>
  <c r="H52"/>
  <c r="G52"/>
  <c r="H49"/>
  <c r="H48" s="1"/>
  <c r="G49"/>
  <c r="G48" s="1"/>
  <c r="H46"/>
  <c r="G46"/>
  <c r="H45"/>
  <c r="G45"/>
  <c r="H41"/>
  <c r="G41"/>
  <c r="H39"/>
  <c r="G39"/>
  <c r="H37"/>
  <c r="G37"/>
  <c r="H36"/>
  <c r="G36"/>
  <c r="H34"/>
  <c r="H33" s="1"/>
  <c r="G34"/>
  <c r="G33" s="1"/>
  <c r="H28"/>
  <c r="G28"/>
  <c r="H26"/>
  <c r="G26"/>
  <c r="H24"/>
  <c r="H23" s="1"/>
  <c r="G24"/>
  <c r="G23" s="1"/>
  <c r="H20"/>
  <c r="G20"/>
  <c r="H19"/>
  <c r="G19"/>
  <c r="H16"/>
  <c r="H15" s="1"/>
  <c r="H14" s="1"/>
  <c r="G16"/>
  <c r="G15" s="1"/>
  <c r="G14" s="1"/>
  <c r="N254"/>
  <c r="M254"/>
  <c r="N252"/>
  <c r="M252"/>
  <c r="N249"/>
  <c r="N248" s="1"/>
  <c r="M249"/>
  <c r="M248" s="1"/>
  <c r="N245"/>
  <c r="N244" s="1"/>
  <c r="N243" s="1"/>
  <c r="M245"/>
  <c r="M244" s="1"/>
  <c r="M243" s="1"/>
  <c r="N241"/>
  <c r="M241"/>
  <c r="N239"/>
  <c r="M239"/>
  <c r="N237"/>
  <c r="M237"/>
  <c r="N233"/>
  <c r="M233"/>
  <c r="N231"/>
  <c r="M231"/>
  <c r="N227"/>
  <c r="M227"/>
  <c r="N224"/>
  <c r="M224"/>
  <c r="N220"/>
  <c r="M220"/>
  <c r="N218"/>
  <c r="M218"/>
  <c r="N215"/>
  <c r="M215"/>
  <c r="N212"/>
  <c r="M212"/>
  <c r="N209"/>
  <c r="M209"/>
  <c r="N207"/>
  <c r="M207"/>
  <c r="N204"/>
  <c r="M204"/>
  <c r="N202"/>
  <c r="M202"/>
  <c r="N199"/>
  <c r="M199"/>
  <c r="N197"/>
  <c r="M197"/>
  <c r="N194"/>
  <c r="N193" s="1"/>
  <c r="M194"/>
  <c r="M193" s="1"/>
  <c r="N190"/>
  <c r="M190"/>
  <c r="N188"/>
  <c r="M188"/>
  <c r="N186"/>
  <c r="M186"/>
  <c r="N183"/>
  <c r="M183"/>
  <c r="N179"/>
  <c r="M179"/>
  <c r="N177"/>
  <c r="M177"/>
  <c r="N174"/>
  <c r="N173" s="1"/>
  <c r="M174"/>
  <c r="M173" s="1"/>
  <c r="N170"/>
  <c r="M170"/>
  <c r="N168"/>
  <c r="M168"/>
  <c r="N166"/>
  <c r="M166"/>
  <c r="N164"/>
  <c r="M164"/>
  <c r="N161"/>
  <c r="M161"/>
  <c r="N158"/>
  <c r="M158"/>
  <c r="N154"/>
  <c r="N153" s="1"/>
  <c r="N152" s="1"/>
  <c r="M154"/>
  <c r="M153" s="1"/>
  <c r="M152" s="1"/>
  <c r="N150"/>
  <c r="N149" s="1"/>
  <c r="M150"/>
  <c r="M149" s="1"/>
  <c r="N147"/>
  <c r="M147"/>
  <c r="N145"/>
  <c r="M145"/>
  <c r="N143"/>
  <c r="M143"/>
  <c r="N141"/>
  <c r="M141"/>
  <c r="N137"/>
  <c r="M137"/>
  <c r="N135"/>
  <c r="M135"/>
  <c r="N132"/>
  <c r="M132"/>
  <c r="N129"/>
  <c r="M129"/>
  <c r="N126"/>
  <c r="M126"/>
  <c r="N124"/>
  <c r="M124"/>
  <c r="N117"/>
  <c r="M117"/>
  <c r="N115"/>
  <c r="M115"/>
  <c r="N113"/>
  <c r="M113"/>
  <c r="N111"/>
  <c r="M111"/>
  <c r="N108"/>
  <c r="N107" s="1"/>
  <c r="M108"/>
  <c r="M107" s="1"/>
  <c r="N105"/>
  <c r="N104" s="1"/>
  <c r="M105"/>
  <c r="M104" s="1"/>
  <c r="N102"/>
  <c r="N101" s="1"/>
  <c r="M102"/>
  <c r="M101" s="1"/>
  <c r="N99"/>
  <c r="M99"/>
  <c r="N93"/>
  <c r="M93"/>
  <c r="N91"/>
  <c r="M91"/>
  <c r="N87"/>
  <c r="M87"/>
  <c r="N85"/>
  <c r="M85"/>
  <c r="N83"/>
  <c r="M83"/>
  <c r="N80"/>
  <c r="M80"/>
  <c r="N78"/>
  <c r="M78"/>
  <c r="N76"/>
  <c r="M76"/>
  <c r="N74"/>
  <c r="M74"/>
  <c r="N69"/>
  <c r="N68" s="1"/>
  <c r="N67" s="1"/>
  <c r="M69"/>
  <c r="M68" s="1"/>
  <c r="M67" s="1"/>
  <c r="N64"/>
  <c r="M64"/>
  <c r="N61"/>
  <c r="M61"/>
  <c r="N58"/>
  <c r="M58"/>
  <c r="N56"/>
  <c r="M56"/>
  <c r="N54"/>
  <c r="M54"/>
  <c r="N52"/>
  <c r="M52"/>
  <c r="N49"/>
  <c r="N48" s="1"/>
  <c r="M49"/>
  <c r="M48" s="1"/>
  <c r="N46"/>
  <c r="N45" s="1"/>
  <c r="M46"/>
  <c r="M45" s="1"/>
  <c r="N41"/>
  <c r="M41"/>
  <c r="N39"/>
  <c r="M39"/>
  <c r="N37"/>
  <c r="M37"/>
  <c r="N34"/>
  <c r="N33" s="1"/>
  <c r="M34"/>
  <c r="M33" s="1"/>
  <c r="N28"/>
  <c r="M28"/>
  <c r="N26"/>
  <c r="M26"/>
  <c r="N24"/>
  <c r="M24"/>
  <c r="N20"/>
  <c r="N19" s="1"/>
  <c r="M20"/>
  <c r="M19" s="1"/>
  <c r="N16"/>
  <c r="N15" s="1"/>
  <c r="M16"/>
  <c r="M15" s="1"/>
  <c r="J254"/>
  <c r="I254"/>
  <c r="J252"/>
  <c r="I252"/>
  <c r="J249"/>
  <c r="J248" s="1"/>
  <c r="I249"/>
  <c r="I248" s="1"/>
  <c r="J245"/>
  <c r="J244" s="1"/>
  <c r="J243" s="1"/>
  <c r="I245"/>
  <c r="I244" s="1"/>
  <c r="I243" s="1"/>
  <c r="J241"/>
  <c r="I241"/>
  <c r="J239"/>
  <c r="I239"/>
  <c r="J237"/>
  <c r="I237"/>
  <c r="J233"/>
  <c r="I233"/>
  <c r="J231"/>
  <c r="I231"/>
  <c r="J227"/>
  <c r="I227"/>
  <c r="J224"/>
  <c r="I224"/>
  <c r="J220"/>
  <c r="I220"/>
  <c r="J218"/>
  <c r="I218"/>
  <c r="J215"/>
  <c r="I215"/>
  <c r="J212"/>
  <c r="I212"/>
  <c r="J209"/>
  <c r="I209"/>
  <c r="J207"/>
  <c r="I207"/>
  <c r="J204"/>
  <c r="I204"/>
  <c r="J202"/>
  <c r="I202"/>
  <c r="J199"/>
  <c r="I199"/>
  <c r="J197"/>
  <c r="I197"/>
  <c r="J194"/>
  <c r="J193" s="1"/>
  <c r="I194"/>
  <c r="I193" s="1"/>
  <c r="J190"/>
  <c r="I190"/>
  <c r="J188"/>
  <c r="I188"/>
  <c r="J186"/>
  <c r="I186"/>
  <c r="J183"/>
  <c r="I183"/>
  <c r="J179"/>
  <c r="I179"/>
  <c r="J177"/>
  <c r="I177"/>
  <c r="J174"/>
  <c r="J173" s="1"/>
  <c r="I174"/>
  <c r="I173" s="1"/>
  <c r="J170"/>
  <c r="I170"/>
  <c r="J168"/>
  <c r="I168"/>
  <c r="J166"/>
  <c r="I166"/>
  <c r="J164"/>
  <c r="I164"/>
  <c r="J161"/>
  <c r="I161"/>
  <c r="J158"/>
  <c r="I158"/>
  <c r="J154"/>
  <c r="J153" s="1"/>
  <c r="J152" s="1"/>
  <c r="I154"/>
  <c r="I153" s="1"/>
  <c r="I152" s="1"/>
  <c r="J150"/>
  <c r="J149" s="1"/>
  <c r="I150"/>
  <c r="I149" s="1"/>
  <c r="J147"/>
  <c r="I147"/>
  <c r="J145"/>
  <c r="I145"/>
  <c r="J143"/>
  <c r="I143"/>
  <c r="J141"/>
  <c r="I141"/>
  <c r="J137"/>
  <c r="I137"/>
  <c r="J135"/>
  <c r="I135"/>
  <c r="J132"/>
  <c r="I132"/>
  <c r="J129"/>
  <c r="I129"/>
  <c r="J126"/>
  <c r="I126"/>
  <c r="J124"/>
  <c r="J121" s="1"/>
  <c r="I124"/>
  <c r="I121" s="1"/>
  <c r="J117"/>
  <c r="I117"/>
  <c r="J115"/>
  <c r="I115"/>
  <c r="J113"/>
  <c r="I113"/>
  <c r="J111"/>
  <c r="I111"/>
  <c r="J108"/>
  <c r="J107" s="1"/>
  <c r="I108"/>
  <c r="I107" s="1"/>
  <c r="J105"/>
  <c r="J104" s="1"/>
  <c r="I105"/>
  <c r="I104" s="1"/>
  <c r="J102"/>
  <c r="J101" s="1"/>
  <c r="I102"/>
  <c r="I101" s="1"/>
  <c r="J99"/>
  <c r="I99"/>
  <c r="J93"/>
  <c r="I93"/>
  <c r="J91"/>
  <c r="I91"/>
  <c r="J87"/>
  <c r="I87"/>
  <c r="J85"/>
  <c r="I85"/>
  <c r="J83"/>
  <c r="I83"/>
  <c r="J80"/>
  <c r="I80"/>
  <c r="J78"/>
  <c r="I78"/>
  <c r="J76"/>
  <c r="I76"/>
  <c r="J74"/>
  <c r="I74"/>
  <c r="J69"/>
  <c r="J68" s="1"/>
  <c r="J67" s="1"/>
  <c r="I69"/>
  <c r="I68" s="1"/>
  <c r="I67" s="1"/>
  <c r="J64"/>
  <c r="I64"/>
  <c r="J61"/>
  <c r="I61"/>
  <c r="J58"/>
  <c r="I58"/>
  <c r="J56"/>
  <c r="I56"/>
  <c r="J54"/>
  <c r="I54"/>
  <c r="J52"/>
  <c r="I52"/>
  <c r="J49"/>
  <c r="J48" s="1"/>
  <c r="I49"/>
  <c r="I48" s="1"/>
  <c r="J46"/>
  <c r="J45" s="1"/>
  <c r="I46"/>
  <c r="I45" s="1"/>
  <c r="J41"/>
  <c r="I41"/>
  <c r="J39"/>
  <c r="I39"/>
  <c r="J37"/>
  <c r="I37"/>
  <c r="J34"/>
  <c r="J33" s="1"/>
  <c r="I34"/>
  <c r="I33" s="1"/>
  <c r="J28"/>
  <c r="I28"/>
  <c r="J26"/>
  <c r="I26"/>
  <c r="J24"/>
  <c r="I24"/>
  <c r="J20"/>
  <c r="J19" s="1"/>
  <c r="I20"/>
  <c r="I19" s="1"/>
  <c r="J16"/>
  <c r="J15" s="1"/>
  <c r="I16"/>
  <c r="I15" s="1"/>
  <c r="L256" l="1"/>
  <c r="L258" s="1"/>
  <c r="L192"/>
  <c r="K192"/>
  <c r="K256" s="1"/>
  <c r="K258" s="1"/>
  <c r="H256"/>
  <c r="H258" s="1"/>
  <c r="H192"/>
  <c r="G192"/>
  <c r="G256" s="1"/>
  <c r="G258" s="1"/>
  <c r="M121"/>
  <c r="M120" s="1"/>
  <c r="N121"/>
  <c r="N120" s="1"/>
  <c r="I120"/>
  <c r="N251"/>
  <c r="N247" s="1"/>
  <c r="M206"/>
  <c r="N51"/>
  <c r="M110"/>
  <c r="N131"/>
  <c r="N176"/>
  <c r="N90"/>
  <c r="M176"/>
  <c r="M196"/>
  <c r="N214"/>
  <c r="N236"/>
  <c r="N235" s="1"/>
  <c r="M251"/>
  <c r="M247" s="1"/>
  <c r="N82"/>
  <c r="N182"/>
  <c r="N181" s="1"/>
  <c r="J230"/>
  <c r="J229" s="1"/>
  <c r="I176"/>
  <c r="I206"/>
  <c r="I230"/>
  <c r="I229" s="1"/>
  <c r="J236"/>
  <c r="J235" s="1"/>
  <c r="J251"/>
  <c r="J247" s="1"/>
  <c r="I110"/>
  <c r="J214"/>
  <c r="J51"/>
  <c r="I251"/>
  <c r="I247" s="1"/>
  <c r="I196"/>
  <c r="J110"/>
  <c r="J140"/>
  <c r="J82"/>
  <c r="J90"/>
  <c r="I214"/>
  <c r="I236"/>
  <c r="I235" s="1"/>
  <c r="N36"/>
  <c r="M73"/>
  <c r="M23"/>
  <c r="M131"/>
  <c r="M182"/>
  <c r="M181" s="1"/>
  <c r="N230"/>
  <c r="N229" s="1"/>
  <c r="N140"/>
  <c r="M214"/>
  <c r="M236"/>
  <c r="M235" s="1"/>
  <c r="N196"/>
  <c r="M36"/>
  <c r="N73"/>
  <c r="M90"/>
  <c r="M140"/>
  <c r="M157"/>
  <c r="N206"/>
  <c r="N23"/>
  <c r="N110"/>
  <c r="M51"/>
  <c r="M82"/>
  <c r="N157"/>
  <c r="M230"/>
  <c r="M229" s="1"/>
  <c r="J131"/>
  <c r="J182"/>
  <c r="J181" s="1"/>
  <c r="I36"/>
  <c r="J73"/>
  <c r="J36"/>
  <c r="I131"/>
  <c r="J176"/>
  <c r="J196"/>
  <c r="J23"/>
  <c r="I90"/>
  <c r="I182"/>
  <c r="I181" s="1"/>
  <c r="I140"/>
  <c r="I157"/>
  <c r="J206"/>
  <c r="I73"/>
  <c r="I23"/>
  <c r="I51"/>
  <c r="I82"/>
  <c r="J120"/>
  <c r="J157"/>
  <c r="N119" l="1"/>
  <c r="I119"/>
  <c r="J119"/>
  <c r="M119"/>
  <c r="N72"/>
  <c r="N192"/>
  <c r="N89"/>
  <c r="M192"/>
  <c r="N14"/>
  <c r="M89"/>
  <c r="I192"/>
  <c r="N156"/>
  <c r="M156"/>
  <c r="M72"/>
  <c r="M14"/>
  <c r="J89"/>
  <c r="I156"/>
  <c r="J14"/>
  <c r="I14"/>
  <c r="J72"/>
  <c r="J192"/>
  <c r="I72"/>
  <c r="J156"/>
  <c r="I89"/>
  <c r="N256" l="1"/>
  <c r="N258" s="1"/>
  <c r="M256"/>
  <c r="M258" s="1"/>
  <c r="J256"/>
  <c r="J258" s="1"/>
  <c r="I256"/>
  <c r="I258" s="1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<sst xmlns="http://schemas.openxmlformats.org/spreadsheetml/2006/main" count="1143" uniqueCount="228">
  <si>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</si>
  <si>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</si>
  <si>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</si>
  <si>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</si>
  <si>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</si>
  <si>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</si>
  <si>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</si>
  <si>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</si>
  <si>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</si>
  <si>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</si>
  <si>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</si>
  <si>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</si>
  <si>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</si>
  <si>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</si>
  <si>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</si>
  <si>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</si>
  <si>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</si>
  <si>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</si>
  <si>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</si>
  <si>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</si>
  <si>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</si>
  <si>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</si>
  <si>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</si>
  <si>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</si>
  <si>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</si>
  <si>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</si>
  <si>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</si>
  <si>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</si>
  <si>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</si>
  <si>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</si>
  <si>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</si>
  <si>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</si>
  <si>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</si>
  <si>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</si>
  <si>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</si>
  <si>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</si>
  <si>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</si>
  <si>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</si>
  <si>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</si>
  <si>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</si>
  <si>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</si>
  <si>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</si>
  <si>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</si>
  <si>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</si>
  <si>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</si>
  <si>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</si>
  <si>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</si>
  <si>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</si>
  <si>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</si>
  <si>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</si>
  <si>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</si>
  <si>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</si>
  <si>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</si>
  <si>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</si>
  <si>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</si>
  <si>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</si>
  <si>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</si>
  <si>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</si>
  <si>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</si>
  <si>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</si>
  <si>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</si>
  <si>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</si>
  <si>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</si>
  <si>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</si>
  <si>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</si>
  <si>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</si>
  <si>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</si>
  <si>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</si>
  <si>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</si>
  <si>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</si>
  <si>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</si>
  <si>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</si>
  <si>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</si>
  <si>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</si>
  <si>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</si>
  <si>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</si>
  <si>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</si>
  <si>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</si>
  <si>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</si>
  <si>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</si>
  <si>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</si>
  <si>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</si>
  <si>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</si>
  <si>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</si>
  <si>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</si>
  <si>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</si>
  <si>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</si>
  <si>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</si>
  <si>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</si>
  <si>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</si>
  <si>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</si>
  <si>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</si>
  <si>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</si>
  <si>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</si>
  <si>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</si>
  <si>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</si>
  <si>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</si>
  <si>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</si>
  <si>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</si>
  <si>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</si>
  <si>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</si>
  <si>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</si>
  <si>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</si>
  <si>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</si>
  <si>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</si>
  <si>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</si>
  <si>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</si>
  <si>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</si>
  <si>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</si>
  <si>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</si>
  <si>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</si>
  <si>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</si>
  <si>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</si>
  <si>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</si>
  <si>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</si>
  <si>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</si>
  <si>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</si>
  <si>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</si>
  <si>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</si>
  <si>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</si>
  <si>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</si>
  <si>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</si>
  <si>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</si>
  <si>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</si>
  <si>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</si>
  <si>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</si>
  <si>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</si>
  <si>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</si>
  <si>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</si>
  <si>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</si>
  <si>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</si>
  <si>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</si>
  <si>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</si>
  <si>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</si>
  <si>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</si>
  <si>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</si>
  <si>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</si>
  <si>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</si>
  <si>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</si>
  <si>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</si>
  <si>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</si>
  <si>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</si>
  <si>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</si>
  <si>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</si>
  <si>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</si>
  <si>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</si>
  <si>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</si>
  <si>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</si>
  <si>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</si>
  <si>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</si>
  <si>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</si>
  <si>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</si>
  <si>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</si>
  <si>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</si>
  <si>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</si>
  <si>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</si>
  <si>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</si>
  <si>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</si>
  <si>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</si>
  <si>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43 0 00 00000</t>
  </si>
  <si>
    <t>44 0 00 00000</t>
  </si>
  <si>
    <t>350</t>
  </si>
  <si>
    <t>Премии и гранты</t>
  </si>
  <si>
    <t xml:space="preserve">Иные выплаты населению </t>
  </si>
  <si>
    <t>09 0 00 00000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</si>
  <si>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</si>
  <si>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</si>
  <si>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</si>
  <si>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</si>
  <si>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</si>
  <si>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</si>
  <si>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</si>
  <si>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</si>
  <si>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</si>
  <si>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</si>
  <si>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</si>
  <si>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</si>
  <si>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</si>
  <si>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</si>
  <si>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</si>
  <si>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</si>
  <si>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</si>
  <si>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</si>
  <si>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</si>
  <si>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</si>
  <si>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</si>
  <si>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</si>
  <si>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</si>
  <si>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</si>
  <si>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</si>
  <si>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</si>
  <si>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</si>
  <si>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>Приложение 5</t>
  </si>
  <si>
    <t>Сумма на 2026 год,
  тыс.  рублей</t>
  </si>
  <si>
    <t>Условно утвержденные расходы</t>
  </si>
  <si>
    <t>ВСЕГО с учетом условно утвержденных расходов</t>
  </si>
  <si>
    <t>Сумма на 2027 год,
  тыс.  рублей</t>
  </si>
  <si>
    <t>МП «Развитие и поддержка малого и среднего предпринимательства в муниципальном районе Кинельский на 2022-2027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</si>
  <si>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</si>
  <si>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t>МП " Охрана окружающей среды на территории муниципального района Кинельский Самарской области на 2022 - 2027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</si>
  <si>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</si>
  <si>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</si>
  <si>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>МП "Развитие муниципальной службы в органах местного самоуправления муниципального района Кинельский Самарской области" на 2022-2027 годы</t>
  </si>
  <si>
    <t>МП «Развитие мобилизационной подготовки на территории муниципального района Кинельский на 2018-2027 годы»</t>
  </si>
  <si>
    <t xml:space="preserve">МП "Комплексное развитие сельских территорий Кинельского района Самарской области на 2020 - 2027 годы" 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</si>
  <si>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</si>
  <si>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</si>
  <si>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</si>
  <si>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</si>
  <si>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</si>
  <si>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</si>
  <si>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</si>
  <si>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</si>
  <si>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"Обеспечение жилыми помещениями отдельных категорий граждан в муниципальном районе Кинельский на 2018-2027 годы."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</si>
  <si>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</si>
  <si>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</si>
  <si>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t>МП "Поддержка местных инициатив в муниципальном районе Кинельский Самарской области на 2021-2027 годы"</t>
  </si>
  <si>
    <t>МП "Укрепление общественного здоровья населения муниципального района Кинельский на 2020-2027 годы"</t>
  </si>
  <si>
    <t>МП "Благоустройство территории муниципального района Кинельский Самарской области на 2024 -2027 годы"</t>
  </si>
  <si>
    <t>Уточненная сумма на 2026 год,
  тыс.  рублей</t>
  </si>
  <si>
    <t>Уточненная сумма на 2027 год,
  тыс.  рублей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</si>
  <si>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муниципального  района Кинельский на  плановый период  2026 и  2027 годов.
</t>
  </si>
  <si>
    <t>МП «Модернизация коммунальной инфраструктуры на территории муниципального района Кинельский Самарской области на 2025 – 2030 годы»</t>
  </si>
  <si>
    <t>22 0 00 00000</t>
  </si>
  <si>
    <t>18 0 00 00000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</si>
  <si>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</si>
  <si>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Иные выплаты населению</t>
  </si>
  <si>
    <t>МП «Повышение безопасности дорожного движения на территории муниципального района Кинельский Самарской  области на 2017-2026 гг.»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</si>
</sst>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7" xfId="0" applyFont="1" applyFill="1" applyBorder="1" applyAlignment="1" applyProtection="1">
      <alignment horizontal="center" vertical="center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58"/>
  <sheetViews>
    <sheetView tabSelected="1" topLeftCell="B1" zoomScale="75" zoomScaleNormal="75" zoomScaleSheetLayoutView="85" zoomScalePageLayoutView="85" workbookViewId="0">
      <selection activeCell="I152" sqref="I152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" style="21" customWidth="1"/>
    <col min="10" max="10" width="14.6640625" style="21" customWidth="1"/>
    <col min="11" max="11" width="13" style="21" customWidth="1"/>
    <col min="12" max="12" width="14.6640625" style="21" customWidth="1"/>
    <col min="13" max="13" width="13" style="21" customWidth="1"/>
    <col min="14" max="14" width="14.6640625" style="21" customWidth="1"/>
    <col min="15" max="15" width="13.6640625" style="21" customWidth="1"/>
    <col min="16" max="16" width="15.6640625" style="21" customWidth="1"/>
    <col min="17" max="17" width="13.33203125" style="21" customWidth="1"/>
    <col min="18" max="16384" width="9.109375" style="21"/>
  </cols>
  <sheetData>
    <row r="1" spans="1:14" s="19" customFormat="1" ht="38.25" customHeight="1">
      <c r="A1" s="18"/>
      <c r="G1" s="65"/>
      <c r="H1" s="65"/>
      <c r="I1" s="65"/>
      <c r="J1" s="65"/>
      <c r="K1" s="65"/>
      <c r="L1" s="65"/>
      <c r="M1" s="65" t="s">
        <v>192</v>
      </c>
      <c r="N1" s="65"/>
    </row>
    <row r="2" spans="1:14" ht="89.4" customHeight="1">
      <c r="E2" s="49"/>
      <c r="F2" s="49"/>
      <c r="G2" s="49"/>
      <c r="H2" s="49"/>
      <c r="I2" s="49"/>
      <c r="J2" s="67" t="s">
        <v>191</v>
      </c>
      <c r="K2" s="67"/>
      <c r="L2" s="67"/>
      <c r="M2" s="67"/>
      <c r="N2" s="67"/>
    </row>
    <row r="3" spans="1:14" ht="21.6" customHeight="1"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14" s="20" customFormat="1" ht="52.2" customHeight="1">
      <c r="B4" s="66" t="s">
        <v>221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</row>
    <row r="6" spans="1:14" ht="15" customHeight="1">
      <c r="B6" s="53" t="s">
        <v>0</v>
      </c>
      <c r="C6" s="53" t="s">
        <v>1</v>
      </c>
      <c r="D6" s="53" t="s">
        <v>2</v>
      </c>
      <c r="E6" s="53" t="s">
        <v>3</v>
      </c>
      <c r="F6" s="53" t="s">
        <v>4</v>
      </c>
      <c r="G6" s="56" t="s">
        <v>193</v>
      </c>
      <c r="H6" s="57"/>
      <c r="I6" s="56" t="s">
        <v>219</v>
      </c>
      <c r="J6" s="57"/>
      <c r="K6" s="56" t="s">
        <v>196</v>
      </c>
      <c r="L6" s="57"/>
      <c r="M6" s="56" t="s">
        <v>220</v>
      </c>
      <c r="N6" s="57"/>
    </row>
    <row r="7" spans="1:14">
      <c r="B7" s="53"/>
      <c r="C7" s="53"/>
      <c r="D7" s="53"/>
      <c r="E7" s="53"/>
      <c r="F7" s="53"/>
      <c r="G7" s="58"/>
      <c r="H7" s="59"/>
      <c r="I7" s="58"/>
      <c r="J7" s="59"/>
      <c r="K7" s="58"/>
      <c r="L7" s="59"/>
      <c r="M7" s="58"/>
      <c r="N7" s="59"/>
    </row>
    <row r="8" spans="1:14">
      <c r="B8" s="53"/>
      <c r="C8" s="53"/>
      <c r="D8" s="53"/>
      <c r="E8" s="53"/>
      <c r="F8" s="53"/>
      <c r="G8" s="58"/>
      <c r="H8" s="59"/>
      <c r="I8" s="58"/>
      <c r="J8" s="59"/>
      <c r="K8" s="58"/>
      <c r="L8" s="59"/>
      <c r="M8" s="58"/>
      <c r="N8" s="59"/>
    </row>
    <row r="9" spans="1:14">
      <c r="B9" s="53"/>
      <c r="C9" s="53"/>
      <c r="D9" s="53"/>
      <c r="E9" s="53"/>
      <c r="F9" s="53"/>
      <c r="G9" s="60"/>
      <c r="H9" s="61"/>
      <c r="I9" s="60"/>
      <c r="J9" s="61"/>
      <c r="K9" s="60"/>
      <c r="L9" s="61"/>
      <c r="M9" s="60"/>
      <c r="N9" s="61"/>
    </row>
    <row r="10" spans="1:14" ht="15" customHeight="1">
      <c r="B10" s="53"/>
      <c r="C10" s="53"/>
      <c r="D10" s="53"/>
      <c r="E10" s="53"/>
      <c r="F10" s="53"/>
      <c r="G10" s="54" t="s">
        <v>5</v>
      </c>
      <c r="H10" s="62" t="s">
        <v>182</v>
      </c>
      <c r="I10" s="54" t="s">
        <v>5</v>
      </c>
      <c r="J10" s="62" t="s">
        <v>182</v>
      </c>
      <c r="K10" s="54" t="s">
        <v>5</v>
      </c>
      <c r="L10" s="62" t="s">
        <v>182</v>
      </c>
      <c r="M10" s="54" t="s">
        <v>5</v>
      </c>
      <c r="N10" s="62" t="s">
        <v>182</v>
      </c>
    </row>
    <row r="11" spans="1:14">
      <c r="B11" s="53"/>
      <c r="C11" s="53"/>
      <c r="D11" s="53"/>
      <c r="E11" s="53"/>
      <c r="F11" s="53"/>
      <c r="G11" s="55"/>
      <c r="H11" s="63"/>
      <c r="I11" s="55"/>
      <c r="J11" s="63"/>
      <c r="K11" s="55"/>
      <c r="L11" s="63"/>
      <c r="M11" s="55"/>
      <c r="N11" s="63"/>
    </row>
    <row r="12" spans="1:14">
      <c r="B12" s="53"/>
      <c r="C12" s="53"/>
      <c r="D12" s="53"/>
      <c r="E12" s="53"/>
      <c r="F12" s="53"/>
      <c r="G12" s="55"/>
      <c r="H12" s="63"/>
      <c r="I12" s="55"/>
      <c r="J12" s="63"/>
      <c r="K12" s="55"/>
      <c r="L12" s="63"/>
      <c r="M12" s="55"/>
      <c r="N12" s="63"/>
    </row>
    <row r="13" spans="1:14" ht="50.4" customHeight="1">
      <c r="B13" s="54"/>
      <c r="C13" s="54"/>
      <c r="D13" s="54"/>
      <c r="E13" s="54"/>
      <c r="F13" s="54"/>
      <c r="G13" s="55"/>
      <c r="H13" s="64"/>
      <c r="I13" s="55"/>
      <c r="J13" s="64"/>
      <c r="K13" s="55"/>
      <c r="L13" s="64"/>
      <c r="M13" s="55"/>
      <c r="N13" s="64"/>
    </row>
    <row r="14" spans="1:14" s="13" customFormat="1" ht="15.6">
      <c r="A14" s="14">
        <v>0</v>
      </c>
      <c r="B14" s="26" t="s">
        <v>104</v>
      </c>
      <c r="C14" s="27" t="s">
        <v>69</v>
      </c>
      <c r="D14" s="27" t="s">
        <v>114</v>
      </c>
      <c r="E14" s="27"/>
      <c r="F14" s="27"/>
      <c r="G14" s="28">
        <f>SUMIFS(G15:G1061,$C15:$C1061,$C15)/3</f>
        <v>101668.09999999999</v>
      </c>
      <c r="H14" s="28">
        <f>SUMIFS(H15:H1051,$C15:$C1051,$C15)/3</f>
        <v>3890.1</v>
      </c>
      <c r="I14" s="28">
        <f>SUMIFS(I15:I1061,$C15:$C1061,$C15)/3</f>
        <v>101668.09999999999</v>
      </c>
      <c r="J14" s="28">
        <f>SUMIFS(J15:J1051,$C15:$C1051,$C15)/3</f>
        <v>3890.1</v>
      </c>
      <c r="K14" s="28">
        <f>SUMIFS(K15:K1061,$C15:$C1061,$C15)/3</f>
        <v>101818.09999999999</v>
      </c>
      <c r="L14" s="28">
        <f>SUMIFS(L15:L1051,$C15:$C1051,$C15)/3</f>
        <v>3890.1</v>
      </c>
      <c r="M14" s="28">
        <f>SUMIFS(M15:M1061,$C15:$C1061,$C15)/3</f>
        <v>101818.09999999999</v>
      </c>
      <c r="N14" s="28">
        <f>SUMIFS(N15:N1051,$C15:$C1051,$C15)/3</f>
        <v>3890.1</v>
      </c>
    </row>
    <row r="15" spans="1:14" s="13" customFormat="1" ht="46.8">
      <c r="A15" s="15">
        <v>1</v>
      </c>
      <c r="B15" s="29" t="s">
        <v>41</v>
      </c>
      <c r="C15" s="30" t="s">
        <v>69</v>
      </c>
      <c r="D15" s="30" t="s">
        <v>88</v>
      </c>
      <c r="E15" s="30" t="s">
        <v>6</v>
      </c>
      <c r="F15" s="30" t="s">
        <v>71</v>
      </c>
      <c r="G15" s="31">
        <f t="shared" ref="G15:H15" si="0">SUMIFS(G16:G1051,$C16:$C1051,$C16,$D16:$D1051,$D16)/2</f>
        <v>3817.2</v>
      </c>
      <c r="H15" s="31">
        <f t="shared" si="0"/>
        <v>0</v>
      </c>
      <c r="I15" s="31">
        <f t="shared" ref="I15:N15" si="1">SUMIFS(I16:I1051,$C16:$C1051,$C16,$D16:$D1051,$D16)/2</f>
        <v>3817.2</v>
      </c>
      <c r="J15" s="31">
        <f t="shared" si="1"/>
        <v>0</v>
      </c>
      <c r="K15" s="31">
        <f t="shared" ref="K15:L15" si="2">SUMIFS(K16:K1051,$C16:$C1051,$C16,$D16:$D1051,$D16)/2</f>
        <v>3817.2</v>
      </c>
      <c r="L15" s="31">
        <f t="shared" si="2"/>
        <v>0</v>
      </c>
      <c r="M15" s="31">
        <f t="shared" si="1"/>
        <v>3817.2</v>
      </c>
      <c r="N15" s="31">
        <f t="shared" si="1"/>
        <v>0</v>
      </c>
    </row>
    <row r="16" spans="1:14" s="13" customFormat="1" ht="62.4">
      <c r="A16" s="16">
        <v>2</v>
      </c>
      <c r="B16" s="32" t="s">
        <v>8</v>
      </c>
      <c r="C16" s="33" t="s">
        <v>69</v>
      </c>
      <c r="D16" s="33" t="s">
        <v>88</v>
      </c>
      <c r="E16" s="33" t="s">
        <v>121</v>
      </c>
      <c r="F16" s="33" t="s">
        <v>71</v>
      </c>
      <c r="G16" s="34">
        <f t="shared" ref="G16:H16" si="3">SUMIFS(G17:G1048,$C17:$C1048,$C17,$D17:$D1048,$D17,$E17:$E1048,$E17)</f>
        <v>3817.2</v>
      </c>
      <c r="H16" s="34">
        <f t="shared" si="3"/>
        <v>0</v>
      </c>
      <c r="I16" s="34">
        <f t="shared" ref="I16:N16" si="4">SUMIFS(I17:I1048,$C17:$C1048,$C17,$D17:$D1048,$D17,$E17:$E1048,$E17)</f>
        <v>3817.2</v>
      </c>
      <c r="J16" s="34">
        <f t="shared" si="4"/>
        <v>0</v>
      </c>
      <c r="K16" s="34">
        <f t="shared" ref="K16:L16" si="5">SUMIFS(K17:K1048,$C17:$C1048,$C17,$D17:$D1048,$D17,$E17:$E1048,$E17)</f>
        <v>3817.2</v>
      </c>
      <c r="L16" s="34">
        <f t="shared" si="5"/>
        <v>0</v>
      </c>
      <c r="M16" s="34">
        <f t="shared" si="4"/>
        <v>3817.2</v>
      </c>
      <c r="N16" s="34">
        <f t="shared" si="4"/>
        <v>0</v>
      </c>
    </row>
    <row r="17" spans="1:14" s="13" customFormat="1" ht="31.2">
      <c r="A17" s="17">
        <v>3</v>
      </c>
      <c r="B17" s="22" t="s">
        <v>10</v>
      </c>
      <c r="C17" s="23" t="s">
        <v>69</v>
      </c>
      <c r="D17" s="23" t="s">
        <v>88</v>
      </c>
      <c r="E17" s="23" t="s">
        <v>121</v>
      </c>
      <c r="F17" s="23" t="s">
        <v>72</v>
      </c>
      <c r="G17" s="24">
        <v>3817.2</v>
      </c>
      <c r="H17" s="24"/>
      <c r="I17" s="24">
        <v>3817.2</v>
      </c>
      <c r="J17" s="24"/>
      <c r="K17" s="24">
        <v>3817.2</v>
      </c>
      <c r="L17" s="24"/>
      <c r="M17" s="24">
        <v>3817.2</v>
      </c>
      <c r="N17" s="24"/>
    </row>
    <row r="18" spans="1:14" s="13" customFormat="1" ht="31.2">
      <c r="A18" s="17">
        <v>3</v>
      </c>
      <c r="B18" s="22" t="s">
        <v>11</v>
      </c>
      <c r="C18" s="23" t="s">
        <v>69</v>
      </c>
      <c r="D18" s="23" t="s">
        <v>88</v>
      </c>
      <c r="E18" s="23" t="s">
        <v>121</v>
      </c>
      <c r="F18" s="23" t="s">
        <v>73</v>
      </c>
      <c r="G18" s="24"/>
      <c r="H18" s="24"/>
      <c r="I18" s="24"/>
      <c r="J18" s="24"/>
      <c r="K18" s="24"/>
      <c r="L18" s="24"/>
      <c r="M18" s="24"/>
      <c r="N18" s="24"/>
    </row>
    <row r="19" spans="1:14" s="13" customFormat="1" ht="46.8">
      <c r="A19" s="15">
        <v>1</v>
      </c>
      <c r="B19" s="29" t="s">
        <v>20</v>
      </c>
      <c r="C19" s="30" t="s">
        <v>69</v>
      </c>
      <c r="D19" s="30" t="s">
        <v>78</v>
      </c>
      <c r="E19" s="30" t="s">
        <v>6</v>
      </c>
      <c r="F19" s="30" t="s">
        <v>71</v>
      </c>
      <c r="G19" s="31">
        <f t="shared" ref="G19:H19" si="6">SUMIFS(G20:G1055,$C20:$C1055,$C20,$D20:$D1055,$D20)/2</f>
        <v>945</v>
      </c>
      <c r="H19" s="31">
        <f t="shared" si="6"/>
        <v>0</v>
      </c>
      <c r="I19" s="31">
        <f t="shared" ref="I19:N19" si="7">SUMIFS(I20:I1055,$C20:$C1055,$C20,$D20:$D1055,$D20)/2</f>
        <v>945</v>
      </c>
      <c r="J19" s="31">
        <f t="shared" si="7"/>
        <v>0</v>
      </c>
      <c r="K19" s="31">
        <f t="shared" ref="K19:L19" si="8">SUMIFS(K20:K1055,$C20:$C1055,$C20,$D20:$D1055,$D20)/2</f>
        <v>945</v>
      </c>
      <c r="L19" s="31">
        <f t="shared" si="8"/>
        <v>0</v>
      </c>
      <c r="M19" s="31">
        <f t="shared" si="7"/>
        <v>945</v>
      </c>
      <c r="N19" s="31">
        <f t="shared" si="7"/>
        <v>0</v>
      </c>
    </row>
    <row r="20" spans="1:14" s="13" customFormat="1" ht="62.4">
      <c r="A20" s="16">
        <v>2</v>
      </c>
      <c r="B20" s="32" t="s">
        <v>8</v>
      </c>
      <c r="C20" s="33" t="s">
        <v>69</v>
      </c>
      <c r="D20" s="33" t="s">
        <v>78</v>
      </c>
      <c r="E20" s="33" t="s">
        <v>121</v>
      </c>
      <c r="F20" s="33" t="s">
        <v>71</v>
      </c>
      <c r="G20" s="34">
        <f t="shared" ref="G20:H20" si="9">SUMIFS(G21:G1052,$C21:$C1052,$C21,$D21:$D1052,$D21,$E21:$E1052,$E21)</f>
        <v>945</v>
      </c>
      <c r="H20" s="34">
        <f t="shared" si="9"/>
        <v>0</v>
      </c>
      <c r="I20" s="34">
        <f t="shared" ref="I20:N20" si="10">SUMIFS(I21:I1052,$C21:$C1052,$C21,$D21:$D1052,$D21,$E21:$E1052,$E21)</f>
        <v>945</v>
      </c>
      <c r="J20" s="34">
        <f t="shared" si="10"/>
        <v>0</v>
      </c>
      <c r="K20" s="34">
        <f t="shared" ref="K20:L20" si="11">SUMIFS(K21:K1052,$C21:$C1052,$C21,$D21:$D1052,$D21,$E21:$E1052,$E21)</f>
        <v>945</v>
      </c>
      <c r="L20" s="34">
        <f t="shared" si="11"/>
        <v>0</v>
      </c>
      <c r="M20" s="34">
        <f t="shared" si="10"/>
        <v>945</v>
      </c>
      <c r="N20" s="34">
        <f t="shared" si="10"/>
        <v>0</v>
      </c>
    </row>
    <row r="21" spans="1:14" s="13" customFormat="1" ht="31.2">
      <c r="A21" s="17">
        <v>3</v>
      </c>
      <c r="B21" s="22" t="s">
        <v>10</v>
      </c>
      <c r="C21" s="23" t="s">
        <v>69</v>
      </c>
      <c r="D21" s="23" t="s">
        <v>78</v>
      </c>
      <c r="E21" s="23" t="s">
        <v>121</v>
      </c>
      <c r="F21" s="23" t="s">
        <v>72</v>
      </c>
      <c r="G21" s="24">
        <v>814.2</v>
      </c>
      <c r="H21" s="24"/>
      <c r="I21" s="24">
        <v>814.2</v>
      </c>
      <c r="J21" s="24"/>
      <c r="K21" s="24">
        <v>814.2</v>
      </c>
      <c r="L21" s="24"/>
      <c r="M21" s="24">
        <v>814.2</v>
      </c>
      <c r="N21" s="24"/>
    </row>
    <row r="22" spans="1:14" s="13" customFormat="1" ht="31.2">
      <c r="A22" s="17">
        <v>3</v>
      </c>
      <c r="B22" s="22" t="s">
        <v>11</v>
      </c>
      <c r="C22" s="23" t="s">
        <v>69</v>
      </c>
      <c r="D22" s="23" t="s">
        <v>78</v>
      </c>
      <c r="E22" s="23" t="s">
        <v>121</v>
      </c>
      <c r="F22" s="23" t="s">
        <v>73</v>
      </c>
      <c r="G22" s="24">
        <v>130.80000000000001</v>
      </c>
      <c r="H22" s="24"/>
      <c r="I22" s="24">
        <v>130.80000000000001</v>
      </c>
      <c r="J22" s="24"/>
      <c r="K22" s="24">
        <v>130.80000000000001</v>
      </c>
      <c r="L22" s="24"/>
      <c r="M22" s="24">
        <v>130.80000000000001</v>
      </c>
      <c r="N22" s="24"/>
    </row>
    <row r="23" spans="1:14" s="13" customFormat="1" ht="62.4">
      <c r="A23" s="15">
        <v>1</v>
      </c>
      <c r="B23" s="29" t="s">
        <v>34</v>
      </c>
      <c r="C23" s="30" t="s">
        <v>69</v>
      </c>
      <c r="D23" s="30" t="s">
        <v>86</v>
      </c>
      <c r="E23" s="30" t="s">
        <v>6</v>
      </c>
      <c r="F23" s="30" t="s">
        <v>71</v>
      </c>
      <c r="G23" s="31">
        <f t="shared" ref="G23:H23" si="12">SUMIFS(G24:G1061,$C24:$C1061,$C24,$D24:$D1061,$D24)/2</f>
        <v>47252</v>
      </c>
      <c r="H23" s="31">
        <f t="shared" si="12"/>
        <v>3178.8</v>
      </c>
      <c r="I23" s="31">
        <f t="shared" ref="I23:N23" si="13">SUMIFS(I24:I1061,$C24:$C1061,$C24,$D24:$D1061,$D24)/2</f>
        <v>47252</v>
      </c>
      <c r="J23" s="31">
        <f t="shared" si="13"/>
        <v>3178.8</v>
      </c>
      <c r="K23" s="31">
        <f t="shared" ref="K23:L23" si="14">SUMIFS(K24:K1061,$C24:$C1061,$C24,$D24:$D1061,$D24)/2</f>
        <v>47252</v>
      </c>
      <c r="L23" s="31">
        <f t="shared" si="14"/>
        <v>3178.8</v>
      </c>
      <c r="M23" s="31">
        <f t="shared" si="13"/>
        <v>47252</v>
      </c>
      <c r="N23" s="31">
        <f t="shared" si="13"/>
        <v>3178.8</v>
      </c>
    </row>
    <row r="24" spans="1:14" s="13" customFormat="1" ht="46.8">
      <c r="A24" s="16">
        <v>2</v>
      </c>
      <c r="B24" s="39" t="s">
        <v>183</v>
      </c>
      <c r="C24" s="33" t="s">
        <v>69</v>
      </c>
      <c r="D24" s="33" t="s">
        <v>86</v>
      </c>
      <c r="E24" s="33" t="s">
        <v>14</v>
      </c>
      <c r="F24" s="33"/>
      <c r="G24" s="34">
        <f t="shared" ref="G24:H24" si="15">SUMIFS(G25:G1058,$C25:$C1058,$C25,$D25:$D1058,$D25,$E25:$E1058,$E25)</f>
        <v>396.1</v>
      </c>
      <c r="H24" s="34">
        <f t="shared" si="15"/>
        <v>0</v>
      </c>
      <c r="I24" s="34">
        <f t="shared" ref="I24:N24" si="16">SUMIFS(I25:I1058,$C25:$C1058,$C25,$D25:$D1058,$D25,$E25:$E1058,$E25)</f>
        <v>396.1</v>
      </c>
      <c r="J24" s="34">
        <f t="shared" si="16"/>
        <v>0</v>
      </c>
      <c r="K24" s="34">
        <f t="shared" ref="K24:L24" si="17">SUMIFS(K25:K1058,$C25:$C1058,$C25,$D25:$D1058,$D25,$E25:$E1058,$E25)</f>
        <v>396.1</v>
      </c>
      <c r="L24" s="34">
        <f t="shared" si="17"/>
        <v>0</v>
      </c>
      <c r="M24" s="34">
        <f t="shared" si="16"/>
        <v>396.1</v>
      </c>
      <c r="N24" s="34">
        <f t="shared" si="16"/>
        <v>0</v>
      </c>
    </row>
    <row r="25" spans="1:14" s="13" customFormat="1" ht="31.2">
      <c r="A25" s="17">
        <v>3</v>
      </c>
      <c r="B25" s="22" t="s">
        <v>11</v>
      </c>
      <c r="C25" s="23" t="s">
        <v>69</v>
      </c>
      <c r="D25" s="23" t="s">
        <v>86</v>
      </c>
      <c r="E25" s="23" t="s">
        <v>14</v>
      </c>
      <c r="F25" s="23" t="s">
        <v>73</v>
      </c>
      <c r="G25" s="24">
        <v>396.1</v>
      </c>
      <c r="H25" s="24"/>
      <c r="I25" s="24">
        <v>396.1</v>
      </c>
      <c r="J25" s="24"/>
      <c r="K25" s="24">
        <v>396.1</v>
      </c>
      <c r="L25" s="24"/>
      <c r="M25" s="24">
        <v>396.1</v>
      </c>
      <c r="N25" s="24"/>
    </row>
    <row r="26" spans="1:14" s="13" customFormat="1" ht="46.8">
      <c r="A26" s="16">
        <v>2</v>
      </c>
      <c r="B26" s="39" t="s">
        <v>202</v>
      </c>
      <c r="C26" s="33" t="s">
        <v>69</v>
      </c>
      <c r="D26" s="33" t="s">
        <v>86</v>
      </c>
      <c r="E26" s="33" t="s">
        <v>42</v>
      </c>
      <c r="F26" s="33"/>
      <c r="G26" s="34">
        <f t="shared" ref="G26:H26" si="18">SUMIFS(G27:G1060,$C27:$C1060,$C27,$D27:$D1060,$D27,$E27:$E1060,$E27)</f>
        <v>100</v>
      </c>
      <c r="H26" s="34">
        <f t="shared" si="18"/>
        <v>0</v>
      </c>
      <c r="I26" s="34">
        <f t="shared" ref="I26:N26" si="19">SUMIFS(I27:I1060,$C27:$C1060,$C27,$D27:$D1060,$D27,$E27:$E1060,$E27)</f>
        <v>100</v>
      </c>
      <c r="J26" s="34">
        <f t="shared" si="19"/>
        <v>0</v>
      </c>
      <c r="K26" s="34">
        <f t="shared" ref="K26:L26" si="20">SUMIFS(K27:K1060,$C27:$C1060,$C27,$D27:$D1060,$D27,$E27:$E1060,$E27)</f>
        <v>100</v>
      </c>
      <c r="L26" s="34">
        <f t="shared" si="20"/>
        <v>0</v>
      </c>
      <c r="M26" s="34">
        <f t="shared" si="19"/>
        <v>100</v>
      </c>
      <c r="N26" s="34">
        <f t="shared" si="19"/>
        <v>0</v>
      </c>
    </row>
    <row r="27" spans="1:14" s="13" customFormat="1" ht="31.2">
      <c r="A27" s="17">
        <v>3</v>
      </c>
      <c r="B27" s="22" t="s">
        <v>11</v>
      </c>
      <c r="C27" s="23" t="s">
        <v>69</v>
      </c>
      <c r="D27" s="23" t="s">
        <v>86</v>
      </c>
      <c r="E27" s="23" t="s">
        <v>42</v>
      </c>
      <c r="F27" s="23" t="s">
        <v>73</v>
      </c>
      <c r="G27" s="24">
        <v>100</v>
      </c>
      <c r="H27" s="24"/>
      <c r="I27" s="24">
        <v>100</v>
      </c>
      <c r="J27" s="24"/>
      <c r="K27" s="24">
        <v>100</v>
      </c>
      <c r="L27" s="24"/>
      <c r="M27" s="24">
        <v>100</v>
      </c>
      <c r="N27" s="24"/>
    </row>
    <row r="28" spans="1:14" s="13" customFormat="1" ht="62.4">
      <c r="A28" s="16">
        <v>2</v>
      </c>
      <c r="B28" s="32" t="s">
        <v>8</v>
      </c>
      <c r="C28" s="33" t="s">
        <v>69</v>
      </c>
      <c r="D28" s="33" t="s">
        <v>86</v>
      </c>
      <c r="E28" s="33" t="s">
        <v>121</v>
      </c>
      <c r="F28" s="33" t="s">
        <v>71</v>
      </c>
      <c r="G28" s="34">
        <f t="shared" ref="G28:H28" si="21">SUMIFS(G29:G1062,$C29:$C1062,$C29,$D29:$D1062,$D29,$E29:$E1062,$E29)</f>
        <v>46755.9</v>
      </c>
      <c r="H28" s="34">
        <f t="shared" si="21"/>
        <v>3178.8</v>
      </c>
      <c r="I28" s="34">
        <f t="shared" ref="I28:N28" si="22">SUMIFS(I29:I1062,$C29:$C1062,$C29,$D29:$D1062,$D29,$E29:$E1062,$E29)</f>
        <v>46755.9</v>
      </c>
      <c r="J28" s="34">
        <f t="shared" si="22"/>
        <v>3178.8</v>
      </c>
      <c r="K28" s="34">
        <f t="shared" ref="K28:L28" si="23">SUMIFS(K29:K1062,$C29:$C1062,$C29,$D29:$D1062,$D29,$E29:$E1062,$E29)</f>
        <v>46755.9</v>
      </c>
      <c r="L28" s="34">
        <f t="shared" si="23"/>
        <v>3178.8</v>
      </c>
      <c r="M28" s="34">
        <f t="shared" si="22"/>
        <v>46755.9</v>
      </c>
      <c r="N28" s="34">
        <f t="shared" si="22"/>
        <v>3178.8</v>
      </c>
    </row>
    <row r="29" spans="1:14" s="13" customFormat="1" ht="31.2">
      <c r="A29" s="17">
        <v>3</v>
      </c>
      <c r="B29" s="22" t="s">
        <v>10</v>
      </c>
      <c r="C29" s="23" t="s">
        <v>69</v>
      </c>
      <c r="D29" s="23" t="s">
        <v>86</v>
      </c>
      <c r="E29" s="23" t="s">
        <v>121</v>
      </c>
      <c r="F29" s="23" t="s">
        <v>72</v>
      </c>
      <c r="G29" s="24">
        <v>43970.1</v>
      </c>
      <c r="H29" s="24">
        <v>2870.3</v>
      </c>
      <c r="I29" s="24">
        <v>43970.1</v>
      </c>
      <c r="J29" s="24">
        <v>2870.3</v>
      </c>
      <c r="K29" s="24">
        <v>43970.1</v>
      </c>
      <c r="L29" s="24">
        <v>2870.3</v>
      </c>
      <c r="M29" s="24">
        <v>43970.1</v>
      </c>
      <c r="N29" s="24">
        <v>2870.3</v>
      </c>
    </row>
    <row r="30" spans="1:14" s="13" customFormat="1" ht="31.2">
      <c r="A30" s="17">
        <v>3</v>
      </c>
      <c r="B30" s="22" t="s">
        <v>11</v>
      </c>
      <c r="C30" s="23" t="s">
        <v>69</v>
      </c>
      <c r="D30" s="23" t="s">
        <v>86</v>
      </c>
      <c r="E30" s="23" t="s">
        <v>121</v>
      </c>
      <c r="F30" s="23" t="s">
        <v>73</v>
      </c>
      <c r="G30" s="24">
        <v>2681.3</v>
      </c>
      <c r="H30" s="24">
        <v>308.5</v>
      </c>
      <c r="I30" s="24">
        <v>2681.3</v>
      </c>
      <c r="J30" s="24">
        <v>308.5</v>
      </c>
      <c r="K30" s="24">
        <v>2681.3</v>
      </c>
      <c r="L30" s="24">
        <v>308.5</v>
      </c>
      <c r="M30" s="24">
        <v>2681.3</v>
      </c>
      <c r="N30" s="24">
        <v>308.5</v>
      </c>
    </row>
    <row r="31" spans="1:14" s="13" customFormat="1" ht="15.6">
      <c r="A31" s="17">
        <v>3</v>
      </c>
      <c r="B31" s="22" t="s">
        <v>137</v>
      </c>
      <c r="C31" s="23" t="s">
        <v>69</v>
      </c>
      <c r="D31" s="23" t="s">
        <v>86</v>
      </c>
      <c r="E31" s="23" t="s">
        <v>121</v>
      </c>
      <c r="F31" s="23" t="s">
        <v>136</v>
      </c>
      <c r="G31" s="24"/>
      <c r="H31" s="24"/>
      <c r="I31" s="24"/>
      <c r="J31" s="24"/>
      <c r="K31" s="24"/>
      <c r="L31" s="24"/>
      <c r="M31" s="24"/>
      <c r="N31" s="24"/>
    </row>
    <row r="32" spans="1:14" s="13" customFormat="1" ht="15.6">
      <c r="A32" s="17">
        <v>3</v>
      </c>
      <c r="B32" s="22" t="s">
        <v>12</v>
      </c>
      <c r="C32" s="23" t="s">
        <v>69</v>
      </c>
      <c r="D32" s="23" t="s">
        <v>86</v>
      </c>
      <c r="E32" s="23" t="s">
        <v>121</v>
      </c>
      <c r="F32" s="23" t="s">
        <v>74</v>
      </c>
      <c r="G32" s="24">
        <v>104.5</v>
      </c>
      <c r="H32" s="24"/>
      <c r="I32" s="24">
        <v>104.5</v>
      </c>
      <c r="J32" s="24"/>
      <c r="K32" s="24">
        <v>104.5</v>
      </c>
      <c r="L32" s="24"/>
      <c r="M32" s="24">
        <v>104.5</v>
      </c>
      <c r="N32" s="24"/>
    </row>
    <row r="33" spans="1:14" s="13" customFormat="1" ht="15.6">
      <c r="A33" s="15">
        <v>1</v>
      </c>
      <c r="B33" s="40" t="s">
        <v>144</v>
      </c>
      <c r="C33" s="44" t="s">
        <v>69</v>
      </c>
      <c r="D33" s="44" t="s">
        <v>92</v>
      </c>
      <c r="E33" s="44" t="s">
        <v>6</v>
      </c>
      <c r="F33" s="44" t="s">
        <v>71</v>
      </c>
      <c r="G33" s="31">
        <f t="shared" ref="G33:H33" si="24">SUMIFS(G34:G1072,$C34:$C1072,$C34,$D34:$D1072,$D34)/2</f>
        <v>0</v>
      </c>
      <c r="H33" s="31">
        <f t="shared" si="24"/>
        <v>0</v>
      </c>
      <c r="I33" s="31">
        <f t="shared" ref="I33:N33" si="25">SUMIFS(I34:I1072,$C34:$C1072,$C34,$D34:$D1072,$D34)/2</f>
        <v>0</v>
      </c>
      <c r="J33" s="31">
        <f t="shared" si="25"/>
        <v>0</v>
      </c>
      <c r="K33" s="31">
        <f t="shared" ref="K33:L33" si="26">SUMIFS(K34:K1072,$C34:$C1072,$C34,$D34:$D1072,$D34)/2</f>
        <v>0</v>
      </c>
      <c r="L33" s="31">
        <f t="shared" si="26"/>
        <v>0</v>
      </c>
      <c r="M33" s="31">
        <f t="shared" si="25"/>
        <v>0</v>
      </c>
      <c r="N33" s="31">
        <f t="shared" si="25"/>
        <v>0</v>
      </c>
    </row>
    <row r="34" spans="1:14" s="13" customFormat="1" ht="31.2">
      <c r="A34" s="16">
        <v>2</v>
      </c>
      <c r="B34" s="39" t="s">
        <v>145</v>
      </c>
      <c r="C34" s="42" t="s">
        <v>69</v>
      </c>
      <c r="D34" s="42" t="s">
        <v>92</v>
      </c>
      <c r="E34" s="42" t="s">
        <v>146</v>
      </c>
      <c r="F34" s="42" t="s">
        <v>71</v>
      </c>
      <c r="G34" s="34">
        <f t="shared" ref="G34:H34" si="27">SUMIFS(G35:G1069,$C35:$C1069,$C35,$D35:$D1069,$D35,$E35:$E1069,$E35)</f>
        <v>0</v>
      </c>
      <c r="H34" s="34">
        <f t="shared" si="27"/>
        <v>0</v>
      </c>
      <c r="I34" s="34">
        <f t="shared" ref="I34:N34" si="28">SUMIFS(I35:I1069,$C35:$C1069,$C35,$D35:$D1069,$D35,$E35:$E1069,$E35)</f>
        <v>0</v>
      </c>
      <c r="J34" s="34">
        <f t="shared" si="28"/>
        <v>0</v>
      </c>
      <c r="K34" s="34">
        <f t="shared" ref="K34:L34" si="29">SUMIFS(K35:K1069,$C35:$C1069,$C35,$D35:$D1069,$D35,$E35:$E1069,$E35)</f>
        <v>0</v>
      </c>
      <c r="L34" s="34">
        <f t="shared" si="29"/>
        <v>0</v>
      </c>
      <c r="M34" s="34">
        <f t="shared" si="28"/>
        <v>0</v>
      </c>
      <c r="N34" s="34">
        <f t="shared" si="28"/>
        <v>0</v>
      </c>
    </row>
    <row r="35" spans="1:14" s="13" customFormat="1" ht="31.2">
      <c r="A35" s="17">
        <v>3</v>
      </c>
      <c r="B35" s="47" t="s">
        <v>11</v>
      </c>
      <c r="C35" s="23" t="s">
        <v>69</v>
      </c>
      <c r="D35" s="23" t="s">
        <v>92</v>
      </c>
      <c r="E35" s="23" t="s">
        <v>146</v>
      </c>
      <c r="F35" s="23" t="s">
        <v>73</v>
      </c>
      <c r="G35" s="24"/>
      <c r="H35" s="24"/>
      <c r="I35" s="24"/>
      <c r="J35" s="24"/>
      <c r="K35" s="24"/>
      <c r="L35" s="24"/>
      <c r="M35" s="24"/>
      <c r="N35" s="24"/>
    </row>
    <row r="36" spans="1:14" s="13" customFormat="1" ht="46.8">
      <c r="A36" s="15">
        <v>1</v>
      </c>
      <c r="B36" s="29" t="s">
        <v>7</v>
      </c>
      <c r="C36" s="30" t="s">
        <v>69</v>
      </c>
      <c r="D36" s="30" t="s">
        <v>70</v>
      </c>
      <c r="E36" s="30"/>
      <c r="F36" s="30" t="s">
        <v>71</v>
      </c>
      <c r="G36" s="31">
        <f t="shared" ref="G36:H36" si="30">SUMIFS(G37:G1075,$C37:$C1075,$C37,$D37:$D1075,$D37)/2</f>
        <v>22264.5</v>
      </c>
      <c r="H36" s="31">
        <f t="shared" si="30"/>
        <v>0</v>
      </c>
      <c r="I36" s="31">
        <f t="shared" ref="I36:N36" si="31">SUMIFS(I37:I1075,$C37:$C1075,$C37,$D37:$D1075,$D37)/2</f>
        <v>22264.5</v>
      </c>
      <c r="J36" s="31">
        <f t="shared" si="31"/>
        <v>0</v>
      </c>
      <c r="K36" s="31">
        <f t="shared" ref="K36:L36" si="32">SUMIFS(K37:K1075,$C37:$C1075,$C37,$D37:$D1075,$D37)/2</f>
        <v>22414.5</v>
      </c>
      <c r="L36" s="31">
        <f t="shared" si="32"/>
        <v>0</v>
      </c>
      <c r="M36" s="31">
        <f t="shared" si="31"/>
        <v>22414.5</v>
      </c>
      <c r="N36" s="31">
        <f t="shared" si="31"/>
        <v>0</v>
      </c>
    </row>
    <row r="37" spans="1:14" s="13" customFormat="1" ht="46.8">
      <c r="A37" s="16">
        <v>2</v>
      </c>
      <c r="B37" s="39" t="s">
        <v>183</v>
      </c>
      <c r="C37" s="33" t="s">
        <v>69</v>
      </c>
      <c r="D37" s="33" t="s">
        <v>70</v>
      </c>
      <c r="E37" s="33" t="s">
        <v>14</v>
      </c>
      <c r="F37" s="33" t="s">
        <v>71</v>
      </c>
      <c r="G37" s="34">
        <f t="shared" ref="G37:H37" si="33">SUMIFS(G38:G1072,$C38:$C1072,$C38,$D38:$D1072,$D38,$E38:$E1072,$E38)</f>
        <v>20</v>
      </c>
      <c r="H37" s="34">
        <f t="shared" si="33"/>
        <v>0</v>
      </c>
      <c r="I37" s="34">
        <f t="shared" ref="I37:N37" si="34">SUMIFS(I38:I1072,$C38:$C1072,$C38,$D38:$D1072,$D38,$E38:$E1072,$E38)</f>
        <v>20</v>
      </c>
      <c r="J37" s="34">
        <f t="shared" si="34"/>
        <v>0</v>
      </c>
      <c r="K37" s="34">
        <f t="shared" ref="K37:L37" si="35">SUMIFS(K38:K1072,$C38:$C1072,$C38,$D38:$D1072,$D38,$E38:$E1072,$E38)</f>
        <v>20</v>
      </c>
      <c r="L37" s="34">
        <f t="shared" si="35"/>
        <v>0</v>
      </c>
      <c r="M37" s="34">
        <f t="shared" si="34"/>
        <v>20</v>
      </c>
      <c r="N37" s="34">
        <f t="shared" si="34"/>
        <v>0</v>
      </c>
    </row>
    <row r="38" spans="1:14" s="13" customFormat="1" ht="31.2">
      <c r="A38" s="17">
        <v>3</v>
      </c>
      <c r="B38" s="22" t="s">
        <v>11</v>
      </c>
      <c r="C38" s="23" t="s">
        <v>69</v>
      </c>
      <c r="D38" s="23" t="s">
        <v>70</v>
      </c>
      <c r="E38" s="23" t="s">
        <v>14</v>
      </c>
      <c r="F38" s="23" t="s">
        <v>73</v>
      </c>
      <c r="G38" s="24">
        <v>20</v>
      </c>
      <c r="H38" s="24"/>
      <c r="I38" s="24">
        <v>20</v>
      </c>
      <c r="J38" s="24"/>
      <c r="K38" s="24">
        <v>20</v>
      </c>
      <c r="L38" s="24"/>
      <c r="M38" s="24">
        <v>20</v>
      </c>
      <c r="N38" s="24"/>
    </row>
    <row r="39" spans="1:14" s="13" customFormat="1" ht="46.8">
      <c r="A39" s="16">
        <v>2</v>
      </c>
      <c r="B39" s="39" t="s">
        <v>202</v>
      </c>
      <c r="C39" s="33" t="s">
        <v>69</v>
      </c>
      <c r="D39" s="33" t="s">
        <v>70</v>
      </c>
      <c r="E39" s="33" t="s">
        <v>42</v>
      </c>
      <c r="F39" s="33" t="s">
        <v>71</v>
      </c>
      <c r="G39" s="34">
        <f t="shared" ref="G39:H39" si="36">SUMIFS(G40:G1074,$C40:$C1074,$C40,$D40:$D1074,$D40,$E40:$E1074,$E40)</f>
        <v>21</v>
      </c>
      <c r="H39" s="34">
        <f t="shared" si="36"/>
        <v>0</v>
      </c>
      <c r="I39" s="34">
        <f t="shared" ref="I39:N39" si="37">SUMIFS(I40:I1074,$C40:$C1074,$C40,$D40:$D1074,$D40,$E40:$E1074,$E40)</f>
        <v>21</v>
      </c>
      <c r="J39" s="34">
        <f t="shared" si="37"/>
        <v>0</v>
      </c>
      <c r="K39" s="34">
        <f t="shared" ref="K39:L39" si="38">SUMIFS(K40:K1074,$C40:$C1074,$C40,$D40:$D1074,$D40,$E40:$E1074,$E40)</f>
        <v>21</v>
      </c>
      <c r="L39" s="34">
        <f t="shared" si="38"/>
        <v>0</v>
      </c>
      <c r="M39" s="34">
        <f t="shared" si="37"/>
        <v>21</v>
      </c>
      <c r="N39" s="34">
        <f t="shared" si="37"/>
        <v>0</v>
      </c>
    </row>
    <row r="40" spans="1:14" s="13" customFormat="1" ht="31.2">
      <c r="A40" s="17">
        <v>3</v>
      </c>
      <c r="B40" s="22" t="s">
        <v>11</v>
      </c>
      <c r="C40" s="23" t="s">
        <v>69</v>
      </c>
      <c r="D40" s="23" t="s">
        <v>70</v>
      </c>
      <c r="E40" s="23" t="s">
        <v>42</v>
      </c>
      <c r="F40" s="23" t="s">
        <v>73</v>
      </c>
      <c r="G40" s="24">
        <v>21</v>
      </c>
      <c r="H40" s="24"/>
      <c r="I40" s="24">
        <v>21</v>
      </c>
      <c r="J40" s="24"/>
      <c r="K40" s="24">
        <v>21</v>
      </c>
      <c r="L40" s="24"/>
      <c r="M40" s="24">
        <v>21</v>
      </c>
      <c r="N40" s="24"/>
    </row>
    <row r="41" spans="1:14" s="13" customFormat="1" ht="62.4">
      <c r="A41" s="16">
        <v>2</v>
      </c>
      <c r="B41" s="32" t="s">
        <v>8</v>
      </c>
      <c r="C41" s="33" t="s">
        <v>69</v>
      </c>
      <c r="D41" s="33" t="s">
        <v>70</v>
      </c>
      <c r="E41" s="33" t="s">
        <v>121</v>
      </c>
      <c r="F41" s="33" t="s">
        <v>71</v>
      </c>
      <c r="G41" s="34">
        <f t="shared" ref="G41:H41" si="39">SUMIFS(G42:G1076,$C42:$C1076,$C42,$D42:$D1076,$D42,$E42:$E1076,$E42)</f>
        <v>22223.5</v>
      </c>
      <c r="H41" s="34">
        <f t="shared" si="39"/>
        <v>0</v>
      </c>
      <c r="I41" s="34">
        <f t="shared" ref="I41:N41" si="40">SUMIFS(I42:I1076,$C42:$C1076,$C42,$D42:$D1076,$D42,$E42:$E1076,$E42)</f>
        <v>22223.5</v>
      </c>
      <c r="J41" s="34">
        <f t="shared" si="40"/>
        <v>0</v>
      </c>
      <c r="K41" s="34">
        <f t="shared" ref="K41:L41" si="41">SUMIFS(K42:K1076,$C42:$C1076,$C42,$D42:$D1076,$D42,$E42:$E1076,$E42)</f>
        <v>22373.5</v>
      </c>
      <c r="L41" s="34">
        <f t="shared" si="41"/>
        <v>0</v>
      </c>
      <c r="M41" s="34">
        <f t="shared" si="40"/>
        <v>22373.5</v>
      </c>
      <c r="N41" s="34">
        <f t="shared" si="40"/>
        <v>0</v>
      </c>
    </row>
    <row r="42" spans="1:14" s="13" customFormat="1" ht="31.2">
      <c r="A42" s="17">
        <v>3</v>
      </c>
      <c r="B42" s="22" t="s">
        <v>10</v>
      </c>
      <c r="C42" s="23" t="s">
        <v>69</v>
      </c>
      <c r="D42" s="23" t="s">
        <v>70</v>
      </c>
      <c r="E42" s="23" t="s">
        <v>121</v>
      </c>
      <c r="F42" s="23" t="s">
        <v>72</v>
      </c>
      <c r="G42" s="24">
        <v>21759.8</v>
      </c>
      <c r="H42" s="24"/>
      <c r="I42" s="24">
        <v>21759.8</v>
      </c>
      <c r="J42" s="24"/>
      <c r="K42" s="24">
        <v>21759.8</v>
      </c>
      <c r="L42" s="24"/>
      <c r="M42" s="24">
        <v>21759.8</v>
      </c>
      <c r="N42" s="24"/>
    </row>
    <row r="43" spans="1:14" s="13" customFormat="1" ht="31.2">
      <c r="A43" s="17">
        <v>3</v>
      </c>
      <c r="B43" s="22" t="s">
        <v>11</v>
      </c>
      <c r="C43" s="23" t="s">
        <v>69</v>
      </c>
      <c r="D43" s="23" t="s">
        <v>70</v>
      </c>
      <c r="E43" s="23" t="s">
        <v>121</v>
      </c>
      <c r="F43" s="23" t="s">
        <v>73</v>
      </c>
      <c r="G43" s="24">
        <v>463.7</v>
      </c>
      <c r="H43" s="24"/>
      <c r="I43" s="24">
        <v>463.7</v>
      </c>
      <c r="J43" s="24"/>
      <c r="K43" s="24">
        <v>613.70000000000005</v>
      </c>
      <c r="L43" s="24"/>
      <c r="M43" s="24">
        <v>613.70000000000005</v>
      </c>
      <c r="N43" s="24"/>
    </row>
    <row r="44" spans="1:14" s="13" customFormat="1" ht="15.6">
      <c r="A44" s="17">
        <v>3</v>
      </c>
      <c r="B44" s="22" t="s">
        <v>12</v>
      </c>
      <c r="C44" s="23" t="s">
        <v>69</v>
      </c>
      <c r="D44" s="23" t="s">
        <v>70</v>
      </c>
      <c r="E44" s="23" t="s">
        <v>121</v>
      </c>
      <c r="F44" s="23" t="s">
        <v>74</v>
      </c>
      <c r="G44" s="24"/>
      <c r="H44" s="24"/>
      <c r="I44" s="24"/>
      <c r="J44" s="24"/>
      <c r="K44" s="24"/>
      <c r="L44" s="24"/>
      <c r="M44" s="24"/>
      <c r="N44" s="24"/>
    </row>
    <row r="45" spans="1:14" s="13" customFormat="1" ht="15.6">
      <c r="A45" s="15">
        <v>1</v>
      </c>
      <c r="B45" s="40" t="s">
        <v>188</v>
      </c>
      <c r="C45" s="30" t="s">
        <v>69</v>
      </c>
      <c r="D45" s="30" t="s">
        <v>81</v>
      </c>
      <c r="E45" s="30"/>
      <c r="F45" s="30" t="s">
        <v>71</v>
      </c>
      <c r="G45" s="31">
        <f t="shared" ref="G45:H45" si="42">SUMIFS(G46:G1084,$C46:$C1084,$C46,$D46:$D1084,$D46)/2</f>
        <v>0</v>
      </c>
      <c r="H45" s="31">
        <f t="shared" si="42"/>
        <v>0</v>
      </c>
      <c r="I45" s="31">
        <f t="shared" ref="I45:N45" si="43">SUMIFS(I46:I1084,$C46:$C1084,$C46,$D46:$D1084,$D46)/2</f>
        <v>0</v>
      </c>
      <c r="J45" s="31">
        <f t="shared" si="43"/>
        <v>0</v>
      </c>
      <c r="K45" s="31">
        <f t="shared" ref="K45:L45" si="44">SUMIFS(K46:K1084,$C46:$C1084,$C46,$D46:$D1084,$D46)/2</f>
        <v>0</v>
      </c>
      <c r="L45" s="31">
        <f t="shared" si="44"/>
        <v>0</v>
      </c>
      <c r="M45" s="31">
        <f t="shared" si="43"/>
        <v>0</v>
      </c>
      <c r="N45" s="31">
        <f t="shared" si="43"/>
        <v>0</v>
      </c>
    </row>
    <row r="46" spans="1:14" s="13" customFormat="1" ht="31.2">
      <c r="A46" s="16">
        <v>2</v>
      </c>
      <c r="B46" s="39" t="s">
        <v>189</v>
      </c>
      <c r="C46" s="33" t="s">
        <v>69</v>
      </c>
      <c r="D46" s="33" t="s">
        <v>81</v>
      </c>
      <c r="E46" s="33" t="s">
        <v>187</v>
      </c>
      <c r="F46" s="33" t="s">
        <v>71</v>
      </c>
      <c r="G46" s="34">
        <f t="shared" ref="G46:H46" si="45">SUMIFS(G47:G1081,$C47:$C1081,$C47,$D47:$D1081,$D47,$E47:$E1081,$E47)</f>
        <v>0</v>
      </c>
      <c r="H46" s="34">
        <f t="shared" si="45"/>
        <v>0</v>
      </c>
      <c r="I46" s="34">
        <f t="shared" ref="I46:N46" si="46">SUMIFS(I47:I1081,$C47:$C1081,$C47,$D47:$D1081,$D47,$E47:$E1081,$E47)</f>
        <v>0</v>
      </c>
      <c r="J46" s="34">
        <f t="shared" si="46"/>
        <v>0</v>
      </c>
      <c r="K46" s="34">
        <f t="shared" ref="K46:L46" si="47">SUMIFS(K47:K1081,$C47:$C1081,$C47,$D47:$D1081,$D47,$E47:$E1081,$E47)</f>
        <v>0</v>
      </c>
      <c r="L46" s="34">
        <f t="shared" si="47"/>
        <v>0</v>
      </c>
      <c r="M46" s="34">
        <f t="shared" si="46"/>
        <v>0</v>
      </c>
      <c r="N46" s="34">
        <f t="shared" si="46"/>
        <v>0</v>
      </c>
    </row>
    <row r="47" spans="1:14" s="13" customFormat="1" ht="15.6">
      <c r="A47" s="17">
        <v>3</v>
      </c>
      <c r="B47" s="47" t="s">
        <v>190</v>
      </c>
      <c r="C47" s="23" t="s">
        <v>69</v>
      </c>
      <c r="D47" s="23" t="s">
        <v>81</v>
      </c>
      <c r="E47" s="23" t="s">
        <v>187</v>
      </c>
      <c r="F47" s="23" t="s">
        <v>186</v>
      </c>
      <c r="G47" s="24"/>
      <c r="H47" s="24"/>
      <c r="I47" s="24"/>
      <c r="J47" s="24"/>
      <c r="K47" s="24"/>
      <c r="L47" s="24"/>
      <c r="M47" s="24"/>
      <c r="N47" s="24"/>
    </row>
    <row r="48" spans="1:14" s="13" customFormat="1" ht="15.6">
      <c r="A48" s="15">
        <v>1</v>
      </c>
      <c r="B48" s="29" t="s">
        <v>43</v>
      </c>
      <c r="C48" s="30" t="s">
        <v>69</v>
      </c>
      <c r="D48" s="30" t="s">
        <v>85</v>
      </c>
      <c r="E48" s="30" t="s">
        <v>6</v>
      </c>
      <c r="F48" s="30" t="s">
        <v>71</v>
      </c>
      <c r="G48" s="31">
        <f t="shared" ref="G48:H48" si="48">SUMIFS(G49:G1084,$C49:$C1084,$C49,$D49:$D1084,$D49)/2</f>
        <v>1000</v>
      </c>
      <c r="H48" s="31">
        <f t="shared" si="48"/>
        <v>0</v>
      </c>
      <c r="I48" s="31">
        <f t="shared" ref="I48:N48" si="49">SUMIFS(I49:I1084,$C49:$C1084,$C49,$D49:$D1084,$D49)/2</f>
        <v>1000</v>
      </c>
      <c r="J48" s="31">
        <f t="shared" si="49"/>
        <v>0</v>
      </c>
      <c r="K48" s="31">
        <f t="shared" ref="K48:L48" si="50">SUMIFS(K49:K1084,$C49:$C1084,$C49,$D49:$D1084,$D49)/2</f>
        <v>1000</v>
      </c>
      <c r="L48" s="31">
        <f t="shared" si="50"/>
        <v>0</v>
      </c>
      <c r="M48" s="31">
        <f t="shared" si="49"/>
        <v>1000</v>
      </c>
      <c r="N48" s="31">
        <f t="shared" si="49"/>
        <v>0</v>
      </c>
    </row>
    <row r="49" spans="1:14" s="13" customFormat="1" ht="31.2">
      <c r="A49" s="16">
        <v>2</v>
      </c>
      <c r="B49" s="32" t="s">
        <v>35</v>
      </c>
      <c r="C49" s="33" t="s">
        <v>69</v>
      </c>
      <c r="D49" s="33" t="s">
        <v>85</v>
      </c>
      <c r="E49" s="33" t="s">
        <v>122</v>
      </c>
      <c r="F49" s="33" t="s">
        <v>71</v>
      </c>
      <c r="G49" s="34">
        <f t="shared" ref="G49:H49" si="51">SUMIFS(G50:G1081,$C50:$C1081,$C50,$D50:$D1081,$D50,$E50:$E1081,$E50)</f>
        <v>1000</v>
      </c>
      <c r="H49" s="34">
        <f t="shared" si="51"/>
        <v>0</v>
      </c>
      <c r="I49" s="34">
        <f t="shared" ref="I49:N49" si="52">SUMIFS(I50:I1081,$C50:$C1081,$C50,$D50:$D1081,$D50,$E50:$E1081,$E50)</f>
        <v>1000</v>
      </c>
      <c r="J49" s="34">
        <f t="shared" si="52"/>
        <v>0</v>
      </c>
      <c r="K49" s="34">
        <f t="shared" ref="K49:L49" si="53">SUMIFS(K50:K1081,$C50:$C1081,$C50,$D50:$D1081,$D50,$E50:$E1081,$E50)</f>
        <v>1000</v>
      </c>
      <c r="L49" s="34">
        <f t="shared" si="53"/>
        <v>0</v>
      </c>
      <c r="M49" s="34">
        <f t="shared" si="52"/>
        <v>1000</v>
      </c>
      <c r="N49" s="34">
        <f t="shared" si="52"/>
        <v>0</v>
      </c>
    </row>
    <row r="50" spans="1:14" s="13" customFormat="1" ht="15.6">
      <c r="A50" s="17">
        <v>3</v>
      </c>
      <c r="B50" s="22" t="s">
        <v>44</v>
      </c>
      <c r="C50" s="23" t="s">
        <v>69</v>
      </c>
      <c r="D50" s="23" t="s">
        <v>85</v>
      </c>
      <c r="E50" s="23" t="s">
        <v>122</v>
      </c>
      <c r="F50" s="23" t="s">
        <v>90</v>
      </c>
      <c r="G50" s="24">
        <v>1000</v>
      </c>
      <c r="H50" s="24"/>
      <c r="I50" s="24">
        <v>1000</v>
      </c>
      <c r="J50" s="24"/>
      <c r="K50" s="24">
        <v>1000</v>
      </c>
      <c r="L50" s="24"/>
      <c r="M50" s="24">
        <v>1000</v>
      </c>
      <c r="N50" s="24"/>
    </row>
    <row r="51" spans="1:14" s="13" customFormat="1" ht="15.6">
      <c r="A51" s="15">
        <v>1</v>
      </c>
      <c r="B51" s="29" t="s">
        <v>13</v>
      </c>
      <c r="C51" s="30" t="s">
        <v>69</v>
      </c>
      <c r="D51" s="30" t="s">
        <v>75</v>
      </c>
      <c r="E51" s="30"/>
      <c r="F51" s="30"/>
      <c r="G51" s="31">
        <f t="shared" ref="G51:H51" si="54">SUMIFS(G52:G1087,$C52:$C1087,$C52,$D52:$D1087,$D52)/2</f>
        <v>26389.4</v>
      </c>
      <c r="H51" s="31">
        <f t="shared" si="54"/>
        <v>711.3</v>
      </c>
      <c r="I51" s="31">
        <f t="shared" ref="I51:N51" si="55">SUMIFS(I52:I1087,$C52:$C1087,$C52,$D52:$D1087,$D52)/2</f>
        <v>26389.4</v>
      </c>
      <c r="J51" s="31">
        <f t="shared" si="55"/>
        <v>711.3</v>
      </c>
      <c r="K51" s="31">
        <f t="shared" ref="K51:L51" si="56">SUMIFS(K52:K1087,$C52:$C1087,$C52,$D52:$D1087,$D52)/2</f>
        <v>26389.4</v>
      </c>
      <c r="L51" s="31">
        <f t="shared" si="56"/>
        <v>711.3</v>
      </c>
      <c r="M51" s="31">
        <f t="shared" si="55"/>
        <v>26389.4</v>
      </c>
      <c r="N51" s="31">
        <f t="shared" si="55"/>
        <v>711.3</v>
      </c>
    </row>
    <row r="52" spans="1:14" s="13" customFormat="1" ht="42" customHeight="1">
      <c r="A52" s="16">
        <v>2</v>
      </c>
      <c r="B52" s="41" t="s">
        <v>174</v>
      </c>
      <c r="C52" s="33" t="s">
        <v>69</v>
      </c>
      <c r="D52" s="33" t="s">
        <v>75</v>
      </c>
      <c r="E52" s="33" t="s">
        <v>173</v>
      </c>
      <c r="F52" s="33"/>
      <c r="G52" s="34">
        <f t="shared" ref="G52:H52" si="57">SUMIFS(G53:G1084,$C53:$C1084,$C53,$D53:$D1084,$D53,$E53:$E1084,$E53)</f>
        <v>0</v>
      </c>
      <c r="H52" s="34">
        <f t="shared" si="57"/>
        <v>0</v>
      </c>
      <c r="I52" s="34">
        <f t="shared" ref="I52:N52" si="58">SUMIFS(I53:I1084,$C53:$C1084,$C53,$D53:$D1084,$D53,$E53:$E1084,$E53)</f>
        <v>0</v>
      </c>
      <c r="J52" s="34">
        <f t="shared" si="58"/>
        <v>0</v>
      </c>
      <c r="K52" s="34">
        <f t="shared" ref="K52:L52" si="59">SUMIFS(K53:K1084,$C53:$C1084,$C53,$D53:$D1084,$D53,$E53:$E1084,$E53)</f>
        <v>0</v>
      </c>
      <c r="L52" s="34">
        <f t="shared" si="59"/>
        <v>0</v>
      </c>
      <c r="M52" s="34">
        <f t="shared" si="58"/>
        <v>0</v>
      </c>
      <c r="N52" s="34">
        <f t="shared" si="58"/>
        <v>0</v>
      </c>
    </row>
    <row r="53" spans="1:14" s="13" customFormat="1" ht="15.6">
      <c r="A53" s="17">
        <v>3</v>
      </c>
      <c r="B53" s="22" t="s">
        <v>46</v>
      </c>
      <c r="C53" s="23" t="s">
        <v>69</v>
      </c>
      <c r="D53" s="23" t="s">
        <v>75</v>
      </c>
      <c r="E53" s="23" t="s">
        <v>173</v>
      </c>
      <c r="F53" s="23" t="s">
        <v>91</v>
      </c>
      <c r="G53" s="24"/>
      <c r="H53" s="24"/>
      <c r="I53" s="24"/>
      <c r="J53" s="24"/>
      <c r="K53" s="24"/>
      <c r="L53" s="24"/>
      <c r="M53" s="24"/>
      <c r="N53" s="24"/>
    </row>
    <row r="54" spans="1:14" s="13" customFormat="1" ht="46.8">
      <c r="A54" s="16">
        <v>2</v>
      </c>
      <c r="B54" s="35" t="s">
        <v>205</v>
      </c>
      <c r="C54" s="33" t="s">
        <v>69</v>
      </c>
      <c r="D54" s="33" t="s">
        <v>75</v>
      </c>
      <c r="E54" s="33" t="s">
        <v>47</v>
      </c>
      <c r="F54" s="33"/>
      <c r="G54" s="34">
        <f t="shared" ref="G54:H54" si="60">SUMIFS(G55:G1086,$C55:$C1086,$C55,$D55:$D1086,$D55,$E55:$E1086,$E55)</f>
        <v>14372.4</v>
      </c>
      <c r="H54" s="34">
        <f t="shared" si="60"/>
        <v>0</v>
      </c>
      <c r="I54" s="34">
        <f t="shared" ref="I54:N54" si="61">SUMIFS(I55:I1086,$C55:$C1086,$C55,$D55:$D1086,$D55,$E55:$E1086,$E55)</f>
        <v>14372.4</v>
      </c>
      <c r="J54" s="34">
        <f t="shared" si="61"/>
        <v>0</v>
      </c>
      <c r="K54" s="34">
        <f t="shared" ref="K54:L54" si="62">SUMIFS(K55:K1086,$C55:$C1086,$C55,$D55:$D1086,$D55,$E55:$E1086,$E55)</f>
        <v>14372.4</v>
      </c>
      <c r="L54" s="34">
        <f t="shared" si="62"/>
        <v>0</v>
      </c>
      <c r="M54" s="34">
        <f t="shared" si="61"/>
        <v>14372.4</v>
      </c>
      <c r="N54" s="34">
        <f t="shared" si="61"/>
        <v>0</v>
      </c>
    </row>
    <row r="55" spans="1:14" s="13" customFormat="1" ht="15.6">
      <c r="A55" s="17">
        <v>3</v>
      </c>
      <c r="B55" s="22" t="s">
        <v>46</v>
      </c>
      <c r="C55" s="23" t="s">
        <v>69</v>
      </c>
      <c r="D55" s="23" t="s">
        <v>75</v>
      </c>
      <c r="E55" s="23" t="s">
        <v>47</v>
      </c>
      <c r="F55" s="23" t="s">
        <v>91</v>
      </c>
      <c r="G55" s="24">
        <v>14372.4</v>
      </c>
      <c r="H55" s="24"/>
      <c r="I55" s="24">
        <v>14372.4</v>
      </c>
      <c r="J55" s="24"/>
      <c r="K55" s="24">
        <v>14372.4</v>
      </c>
      <c r="L55" s="24"/>
      <c r="M55" s="24">
        <v>14372.4</v>
      </c>
      <c r="N55" s="24"/>
    </row>
    <row r="56" spans="1:14" s="13" customFormat="1" ht="68.400000000000006" customHeight="1">
      <c r="A56" s="16">
        <v>2</v>
      </c>
      <c r="B56" s="35" t="s">
        <v>206</v>
      </c>
      <c r="C56" s="33" t="s">
        <v>69</v>
      </c>
      <c r="D56" s="33" t="s">
        <v>75</v>
      </c>
      <c r="E56" s="33" t="s">
        <v>48</v>
      </c>
      <c r="F56" s="33" t="s">
        <v>71</v>
      </c>
      <c r="G56" s="34">
        <f t="shared" ref="G56:H56" si="63">SUMIFS(G57:G1090,$C57:$C1090,$C57,$D57:$D1090,$D57,$E57:$E1090,$E57)</f>
        <v>0</v>
      </c>
      <c r="H56" s="34">
        <f t="shared" si="63"/>
        <v>0</v>
      </c>
      <c r="I56" s="34">
        <f t="shared" ref="I56:N56" si="64">SUMIFS(I57:I1090,$C57:$C1090,$C57,$D57:$D1090,$D57,$E57:$E1090,$E57)</f>
        <v>0</v>
      </c>
      <c r="J56" s="34">
        <f t="shared" si="64"/>
        <v>0</v>
      </c>
      <c r="K56" s="34">
        <f t="shared" ref="K56:L56" si="65">SUMIFS(K57:K1090,$C57:$C1090,$C57,$D57:$D1090,$D57,$E57:$E1090,$E57)</f>
        <v>0</v>
      </c>
      <c r="L56" s="34">
        <f t="shared" si="65"/>
        <v>0</v>
      </c>
      <c r="M56" s="34">
        <f t="shared" si="64"/>
        <v>0</v>
      </c>
      <c r="N56" s="34">
        <f t="shared" si="64"/>
        <v>0</v>
      </c>
    </row>
    <row r="57" spans="1:14" s="13" customFormat="1" ht="15.6">
      <c r="A57" s="17">
        <v>3</v>
      </c>
      <c r="B57" s="22" t="s">
        <v>46</v>
      </c>
      <c r="C57" s="23" t="s">
        <v>69</v>
      </c>
      <c r="D57" s="23" t="s">
        <v>75</v>
      </c>
      <c r="E57" s="23" t="s">
        <v>48</v>
      </c>
      <c r="F57" s="23" t="s">
        <v>91</v>
      </c>
      <c r="G57" s="24"/>
      <c r="H57" s="24"/>
      <c r="I57" s="24"/>
      <c r="J57" s="24"/>
      <c r="K57" s="24"/>
      <c r="L57" s="24"/>
      <c r="M57" s="24"/>
      <c r="N57" s="24"/>
    </row>
    <row r="58" spans="1:14" s="13" customFormat="1" ht="62.4">
      <c r="A58" s="16">
        <v>2</v>
      </c>
      <c r="B58" s="41" t="s">
        <v>167</v>
      </c>
      <c r="C58" s="33" t="s">
        <v>69</v>
      </c>
      <c r="D58" s="33" t="s">
        <v>75</v>
      </c>
      <c r="E58" s="33" t="s">
        <v>49</v>
      </c>
      <c r="F58" s="33" t="s">
        <v>71</v>
      </c>
      <c r="G58" s="34">
        <f t="shared" ref="G58:H58" si="66">SUMIFS(G59:G1092,$C59:$C1092,$C59,$D59:$D1092,$D59,$E59:$E1092,$E59)</f>
        <v>0</v>
      </c>
      <c r="H58" s="34">
        <f t="shared" si="66"/>
        <v>0</v>
      </c>
      <c r="I58" s="34">
        <f t="shared" ref="I58:N58" si="67">SUMIFS(I59:I1092,$C59:$C1092,$C59,$D59:$D1092,$D59,$E59:$E1092,$E59)</f>
        <v>0</v>
      </c>
      <c r="J58" s="34">
        <f t="shared" si="67"/>
        <v>0</v>
      </c>
      <c r="K58" s="34">
        <f t="shared" ref="K58:L58" si="68">SUMIFS(K59:K1092,$C59:$C1092,$C59,$D59:$D1092,$D59,$E59:$E1092,$E59)</f>
        <v>0</v>
      </c>
      <c r="L58" s="34">
        <f t="shared" si="68"/>
        <v>0</v>
      </c>
      <c r="M58" s="34">
        <f t="shared" si="67"/>
        <v>0</v>
      </c>
      <c r="N58" s="34">
        <f t="shared" si="67"/>
        <v>0</v>
      </c>
    </row>
    <row r="59" spans="1:14" s="13" customFormat="1" ht="31.2">
      <c r="A59" s="17">
        <v>3</v>
      </c>
      <c r="B59" s="22" t="s">
        <v>11</v>
      </c>
      <c r="C59" s="23" t="s">
        <v>69</v>
      </c>
      <c r="D59" s="23" t="s">
        <v>75</v>
      </c>
      <c r="E59" s="23" t="s">
        <v>49</v>
      </c>
      <c r="F59" s="23" t="s">
        <v>73</v>
      </c>
      <c r="G59" s="24"/>
      <c r="H59" s="24"/>
      <c r="I59" s="24"/>
      <c r="J59" s="24"/>
      <c r="K59" s="24"/>
      <c r="L59" s="24"/>
      <c r="M59" s="24"/>
      <c r="N59" s="24"/>
    </row>
    <row r="60" spans="1:14" s="13" customFormat="1" ht="15.6">
      <c r="A60" s="17">
        <v>3</v>
      </c>
      <c r="B60" s="22" t="s">
        <v>46</v>
      </c>
      <c r="C60" s="23" t="s">
        <v>69</v>
      </c>
      <c r="D60" s="23" t="s">
        <v>75</v>
      </c>
      <c r="E60" s="23" t="s">
        <v>49</v>
      </c>
      <c r="F60" s="23" t="s">
        <v>91</v>
      </c>
      <c r="G60" s="24"/>
      <c r="H60" s="24"/>
      <c r="I60" s="24"/>
      <c r="J60" s="24"/>
      <c r="K60" s="24"/>
      <c r="L60" s="24"/>
      <c r="M60" s="24"/>
      <c r="N60" s="24"/>
    </row>
    <row r="61" spans="1:14" s="13" customFormat="1" ht="46.8">
      <c r="A61" s="16">
        <v>2</v>
      </c>
      <c r="B61" s="41" t="s">
        <v>149</v>
      </c>
      <c r="C61" s="33" t="s">
        <v>69</v>
      </c>
      <c r="D61" s="33" t="s">
        <v>75</v>
      </c>
      <c r="E61" s="33" t="s">
        <v>148</v>
      </c>
      <c r="F61" s="33"/>
      <c r="G61" s="34">
        <f t="shared" ref="G61:H61" si="69">SUMIFS(G62:G1095,$C62:$C1095,$C62,$D62:$D1095,$D62,$E62:$E1095,$E62)</f>
        <v>12017</v>
      </c>
      <c r="H61" s="34">
        <f t="shared" si="69"/>
        <v>711.3</v>
      </c>
      <c r="I61" s="34">
        <f t="shared" ref="I61:N61" si="70">SUMIFS(I62:I1095,$C62:$C1095,$C62,$D62:$D1095,$D62,$E62:$E1095,$E62)</f>
        <v>12017</v>
      </c>
      <c r="J61" s="34">
        <f t="shared" si="70"/>
        <v>711.3</v>
      </c>
      <c r="K61" s="34">
        <f t="shared" ref="K61:L61" si="71">SUMIFS(K62:K1095,$C62:$C1095,$C62,$D62:$D1095,$D62,$E62:$E1095,$E62)</f>
        <v>12017</v>
      </c>
      <c r="L61" s="34">
        <f t="shared" si="71"/>
        <v>711.3</v>
      </c>
      <c r="M61" s="34">
        <f t="shared" si="70"/>
        <v>12017</v>
      </c>
      <c r="N61" s="34">
        <f t="shared" si="70"/>
        <v>711.3</v>
      </c>
    </row>
    <row r="62" spans="1:14" s="13" customFormat="1" ht="15.6">
      <c r="A62" s="17">
        <v>3</v>
      </c>
      <c r="B62" s="22" t="s">
        <v>23</v>
      </c>
      <c r="C62" s="23" t="s">
        <v>69</v>
      </c>
      <c r="D62" s="23" t="s">
        <v>75</v>
      </c>
      <c r="E62" s="23" t="s">
        <v>148</v>
      </c>
      <c r="F62" s="23" t="s">
        <v>82</v>
      </c>
      <c r="G62" s="24">
        <v>11398.4</v>
      </c>
      <c r="H62" s="24">
        <v>711.3</v>
      </c>
      <c r="I62" s="24">
        <v>11398.4</v>
      </c>
      <c r="J62" s="24">
        <v>711.3</v>
      </c>
      <c r="K62" s="24">
        <v>11398.4</v>
      </c>
      <c r="L62" s="24">
        <v>711.3</v>
      </c>
      <c r="M62" s="24">
        <v>11398.4</v>
      </c>
      <c r="N62" s="24">
        <v>711.3</v>
      </c>
    </row>
    <row r="63" spans="1:14" s="13" customFormat="1" ht="31.2">
      <c r="A63" s="17">
        <v>3</v>
      </c>
      <c r="B63" s="22" t="s">
        <v>11</v>
      </c>
      <c r="C63" s="23" t="s">
        <v>69</v>
      </c>
      <c r="D63" s="23" t="s">
        <v>75</v>
      </c>
      <c r="E63" s="23" t="s">
        <v>148</v>
      </c>
      <c r="F63" s="23" t="s">
        <v>73</v>
      </c>
      <c r="G63" s="24">
        <v>618.6</v>
      </c>
      <c r="H63" s="24"/>
      <c r="I63" s="24">
        <v>618.6</v>
      </c>
      <c r="J63" s="24"/>
      <c r="K63" s="24">
        <v>618.6</v>
      </c>
      <c r="L63" s="24"/>
      <c r="M63" s="24">
        <v>618.6</v>
      </c>
      <c r="N63" s="24"/>
    </row>
    <row r="64" spans="1:14" s="13" customFormat="1" ht="31.2">
      <c r="A64" s="16">
        <v>2</v>
      </c>
      <c r="B64" s="41" t="s">
        <v>35</v>
      </c>
      <c r="C64" s="33" t="s">
        <v>69</v>
      </c>
      <c r="D64" s="33" t="s">
        <v>75</v>
      </c>
      <c r="E64" s="33" t="s">
        <v>122</v>
      </c>
      <c r="F64" s="33"/>
      <c r="G64" s="34">
        <f t="shared" ref="G64:H64" si="72">SUMIFS(G65:G1098,$C65:$C1098,$C65,$D65:$D1098,$D65,$E65:$E1098,$E65)</f>
        <v>0</v>
      </c>
      <c r="H64" s="34">
        <f t="shared" si="72"/>
        <v>0</v>
      </c>
      <c r="I64" s="34">
        <f t="shared" ref="I64:N64" si="73">SUMIFS(I65:I1098,$C65:$C1098,$C65,$D65:$D1098,$D65,$E65:$E1098,$E65)</f>
        <v>0</v>
      </c>
      <c r="J64" s="34">
        <f t="shared" si="73"/>
        <v>0</v>
      </c>
      <c r="K64" s="34">
        <f t="shared" ref="K64:L64" si="74">SUMIFS(K65:K1098,$C65:$C1098,$C65,$D65:$D1098,$D65,$E65:$E1098,$E65)</f>
        <v>0</v>
      </c>
      <c r="L64" s="34">
        <f t="shared" si="74"/>
        <v>0</v>
      </c>
      <c r="M64" s="34">
        <f t="shared" si="73"/>
        <v>0</v>
      </c>
      <c r="N64" s="34">
        <f t="shared" si="73"/>
        <v>0</v>
      </c>
    </row>
    <row r="65" spans="1:14" s="13" customFormat="1" ht="31.2">
      <c r="A65" s="17">
        <v>3</v>
      </c>
      <c r="B65" s="22" t="s">
        <v>11</v>
      </c>
      <c r="C65" s="23" t="s">
        <v>69</v>
      </c>
      <c r="D65" s="23" t="s">
        <v>75</v>
      </c>
      <c r="E65" s="23" t="s">
        <v>122</v>
      </c>
      <c r="F65" s="23" t="s">
        <v>73</v>
      </c>
      <c r="G65" s="24"/>
      <c r="H65" s="24"/>
      <c r="I65" s="24"/>
      <c r="J65" s="24"/>
      <c r="K65" s="24"/>
      <c r="L65" s="24"/>
      <c r="M65" s="24"/>
      <c r="N65" s="24"/>
    </row>
    <row r="66" spans="1:14" s="13" customFormat="1" ht="15.6">
      <c r="A66" s="17">
        <v>3</v>
      </c>
      <c r="B66" s="22" t="s">
        <v>137</v>
      </c>
      <c r="C66" s="23" t="s">
        <v>69</v>
      </c>
      <c r="D66" s="23" t="s">
        <v>75</v>
      </c>
      <c r="E66" s="23" t="s">
        <v>122</v>
      </c>
      <c r="F66" s="23" t="s">
        <v>136</v>
      </c>
      <c r="G66" s="24"/>
      <c r="H66" s="24"/>
      <c r="I66" s="24"/>
      <c r="J66" s="24"/>
      <c r="K66" s="24"/>
      <c r="L66" s="24"/>
      <c r="M66" s="24"/>
      <c r="N66" s="24"/>
    </row>
    <row r="67" spans="1:14" s="13" customFormat="1" ht="15.6">
      <c r="A67" s="14">
        <v>0</v>
      </c>
      <c r="B67" s="26" t="s">
        <v>105</v>
      </c>
      <c r="C67" s="27" t="s">
        <v>88</v>
      </c>
      <c r="D67" s="27" t="s">
        <v>114</v>
      </c>
      <c r="E67" s="27"/>
      <c r="F67" s="27"/>
      <c r="G67" s="28">
        <f>SUMIFS(G68:G1116,$C68:$C1116,$C68)/3</f>
        <v>360</v>
      </c>
      <c r="H67" s="28">
        <f>SUMIFS(H68:H1106,$C68:$C1106,$C68)/3</f>
        <v>0</v>
      </c>
      <c r="I67" s="28">
        <f>SUMIFS(I68:I1116,$C68:$C1116,$C68)/3</f>
        <v>360</v>
      </c>
      <c r="J67" s="28">
        <f>SUMIFS(J68:J1106,$C68:$C1106,$C68)/3</f>
        <v>0</v>
      </c>
      <c r="K67" s="28">
        <f>SUMIFS(K68:K1116,$C68:$C1116,$C68)/3</f>
        <v>360</v>
      </c>
      <c r="L67" s="28">
        <f>SUMIFS(L68:L1106,$C68:$C1106,$C68)/3</f>
        <v>0</v>
      </c>
      <c r="M67" s="28">
        <f>SUMIFS(M68:M1116,$C68:$C1116,$C68)/3</f>
        <v>360</v>
      </c>
      <c r="N67" s="28">
        <f>SUMIFS(N68:N1106,$C68:$C1106,$C68)/3</f>
        <v>0</v>
      </c>
    </row>
    <row r="68" spans="1:14" s="13" customFormat="1" ht="15.6">
      <c r="A68" s="15">
        <v>1</v>
      </c>
      <c r="B68" s="29" t="s">
        <v>50</v>
      </c>
      <c r="C68" s="30" t="s">
        <v>88</v>
      </c>
      <c r="D68" s="30" t="s">
        <v>86</v>
      </c>
      <c r="E68" s="30" t="s">
        <v>6</v>
      </c>
      <c r="F68" s="30" t="s">
        <v>71</v>
      </c>
      <c r="G68" s="31">
        <f t="shared" ref="G68:H68" si="75">SUMIFS(G69:G1106,$C69:$C1106,$C69,$D69:$D1106,$D69)/2</f>
        <v>360</v>
      </c>
      <c r="H68" s="31">
        <f t="shared" si="75"/>
        <v>0</v>
      </c>
      <c r="I68" s="31">
        <f t="shared" ref="I68:N68" si="76">SUMIFS(I69:I1106,$C69:$C1106,$C69,$D69:$D1106,$D69)/2</f>
        <v>360</v>
      </c>
      <c r="J68" s="31">
        <f t="shared" si="76"/>
        <v>0</v>
      </c>
      <c r="K68" s="31">
        <f t="shared" ref="K68:L68" si="77">SUMIFS(K69:K1106,$C69:$C1106,$C69,$D69:$D1106,$D69)/2</f>
        <v>360</v>
      </c>
      <c r="L68" s="31">
        <f t="shared" si="77"/>
        <v>0</v>
      </c>
      <c r="M68" s="31">
        <f t="shared" si="76"/>
        <v>360</v>
      </c>
      <c r="N68" s="31">
        <f t="shared" si="76"/>
        <v>0</v>
      </c>
    </row>
    <row r="69" spans="1:14" s="13" customFormat="1" ht="36" customHeight="1">
      <c r="A69" s="16">
        <v>2</v>
      </c>
      <c r="B69" s="32" t="s">
        <v>203</v>
      </c>
      <c r="C69" s="33" t="s">
        <v>88</v>
      </c>
      <c r="D69" s="33" t="s">
        <v>86</v>
      </c>
      <c r="E69" s="33" t="s">
        <v>116</v>
      </c>
      <c r="F69" s="33" t="s">
        <v>71</v>
      </c>
      <c r="G69" s="34">
        <f t="shared" ref="G69:H69" si="78">SUMIFS(G70:G1103,$C70:$C1103,$C70,$D70:$D1103,$D70,$E70:$E1103,$E70)</f>
        <v>360</v>
      </c>
      <c r="H69" s="34">
        <f t="shared" si="78"/>
        <v>0</v>
      </c>
      <c r="I69" s="34">
        <f t="shared" ref="I69:N69" si="79">SUMIFS(I70:I1103,$C70:$C1103,$C70,$D70:$D1103,$D70,$E70:$E1103,$E70)</f>
        <v>360</v>
      </c>
      <c r="J69" s="34">
        <f t="shared" si="79"/>
        <v>0</v>
      </c>
      <c r="K69" s="34">
        <f t="shared" ref="K69:L69" si="80">SUMIFS(K70:K1103,$C70:$C1103,$C70,$D70:$D1103,$D70,$E70:$E1103,$E70)</f>
        <v>360</v>
      </c>
      <c r="L69" s="34">
        <f t="shared" si="80"/>
        <v>0</v>
      </c>
      <c r="M69" s="34">
        <f t="shared" si="79"/>
        <v>360</v>
      </c>
      <c r="N69" s="34">
        <f t="shared" si="79"/>
        <v>0</v>
      </c>
    </row>
    <row r="70" spans="1:14" s="13" customFormat="1" ht="31.2">
      <c r="A70" s="17">
        <v>3</v>
      </c>
      <c r="B70" s="22" t="s">
        <v>11</v>
      </c>
      <c r="C70" s="23" t="s">
        <v>88</v>
      </c>
      <c r="D70" s="23" t="s">
        <v>86</v>
      </c>
      <c r="E70" s="23" t="s">
        <v>116</v>
      </c>
      <c r="F70" s="23" t="s">
        <v>73</v>
      </c>
      <c r="G70" s="24">
        <v>360</v>
      </c>
      <c r="H70" s="24"/>
      <c r="I70" s="24">
        <v>360</v>
      </c>
      <c r="J70" s="24"/>
      <c r="K70" s="24">
        <v>360</v>
      </c>
      <c r="L70" s="24"/>
      <c r="M70" s="24">
        <v>360</v>
      </c>
      <c r="N70" s="24"/>
    </row>
    <row r="71" spans="1:14" s="13" customFormat="1" ht="15.6">
      <c r="A71" s="17">
        <v>3</v>
      </c>
      <c r="B71" s="22" t="s">
        <v>46</v>
      </c>
      <c r="C71" s="23" t="s">
        <v>88</v>
      </c>
      <c r="D71" s="23" t="s">
        <v>86</v>
      </c>
      <c r="E71" s="23" t="s">
        <v>116</v>
      </c>
      <c r="F71" s="23" t="s">
        <v>91</v>
      </c>
      <c r="G71" s="24"/>
      <c r="H71" s="24"/>
      <c r="I71" s="24"/>
      <c r="J71" s="24"/>
      <c r="K71" s="24"/>
      <c r="L71" s="24"/>
      <c r="M71" s="24"/>
      <c r="N71" s="24"/>
    </row>
    <row r="72" spans="1:14" s="13" customFormat="1" ht="31.2">
      <c r="A72" s="14">
        <v>0</v>
      </c>
      <c r="B72" s="26" t="s">
        <v>106</v>
      </c>
      <c r="C72" s="27" t="s">
        <v>78</v>
      </c>
      <c r="D72" s="27" t="s">
        <v>114</v>
      </c>
      <c r="E72" s="27"/>
      <c r="F72" s="27"/>
      <c r="G72" s="28">
        <f>SUMIFS(G73:G1121,$C73:$C1121,$C73)/3</f>
        <v>5189.3000000000011</v>
      </c>
      <c r="H72" s="28">
        <f>SUMIFS(H73:H1111,$C73:$C1111,$C73)/3</f>
        <v>0</v>
      </c>
      <c r="I72" s="28">
        <f>SUMIFS(I73:I1121,$C73:$C1121,$C73)/3</f>
        <v>5189.3000000000011</v>
      </c>
      <c r="J72" s="28">
        <f>SUMIFS(J73:J1111,$C73:$C1111,$C73)/3</f>
        <v>0</v>
      </c>
      <c r="K72" s="28">
        <f>SUMIFS(K73:K1121,$C73:$C1121,$C73)/3</f>
        <v>5189.3000000000011</v>
      </c>
      <c r="L72" s="28">
        <f>SUMIFS(L73:L1111,$C73:$C1111,$C73)/3</f>
        <v>0</v>
      </c>
      <c r="M72" s="28">
        <f>SUMIFS(M73:M1121,$C73:$C1121,$C73)/3</f>
        <v>5189.3000000000011</v>
      </c>
      <c r="N72" s="28">
        <f>SUMIFS(N73:N1111,$C73:$C1111,$C73)/3</f>
        <v>0</v>
      </c>
    </row>
    <row r="73" spans="1:14" s="13" customFormat="1" ht="46.8">
      <c r="A73" s="15">
        <v>1</v>
      </c>
      <c r="B73" s="29" t="s">
        <v>51</v>
      </c>
      <c r="C73" s="30" t="s">
        <v>78</v>
      </c>
      <c r="D73" s="30" t="s">
        <v>89</v>
      </c>
      <c r="E73" s="30" t="s">
        <v>6</v>
      </c>
      <c r="F73" s="30" t="s">
        <v>71</v>
      </c>
      <c r="G73" s="31">
        <f t="shared" ref="G73:H73" si="81">SUMIFS(G74:G1111,$C74:$C1111,$C74,$D74:$D1111,$D74)/2</f>
        <v>4490.6000000000004</v>
      </c>
      <c r="H73" s="31">
        <f t="shared" si="81"/>
        <v>0</v>
      </c>
      <c r="I73" s="31">
        <f t="shared" ref="I73:N73" si="82">SUMIFS(I74:I1111,$C74:$C1111,$C74,$D74:$D1111,$D74)/2</f>
        <v>4490.6000000000004</v>
      </c>
      <c r="J73" s="31">
        <f t="shared" si="82"/>
        <v>0</v>
      </c>
      <c r="K73" s="31">
        <f t="shared" ref="K73:L73" si="83">SUMIFS(K74:K1111,$C74:$C1111,$C74,$D74:$D1111,$D74)/2</f>
        <v>4490.6000000000004</v>
      </c>
      <c r="L73" s="31">
        <f t="shared" si="83"/>
        <v>0</v>
      </c>
      <c r="M73" s="31">
        <f t="shared" si="82"/>
        <v>4490.6000000000004</v>
      </c>
      <c r="N73" s="31">
        <f t="shared" si="82"/>
        <v>0</v>
      </c>
    </row>
    <row r="74" spans="1:14" s="13" customFormat="1" ht="46.8">
      <c r="A74" s="16">
        <v>2</v>
      </c>
      <c r="B74" s="41" t="s">
        <v>174</v>
      </c>
      <c r="C74" s="33" t="s">
        <v>78</v>
      </c>
      <c r="D74" s="33" t="s">
        <v>89</v>
      </c>
      <c r="E74" s="33" t="s">
        <v>173</v>
      </c>
      <c r="F74" s="33"/>
      <c r="G74" s="34">
        <f t="shared" ref="G74:H74" si="84">SUMIFS(G75:G1108,$C75:$C1108,$C75,$D75:$D1108,$D75,$E75:$E1108,$E75)</f>
        <v>2622.6</v>
      </c>
      <c r="H74" s="34">
        <f t="shared" si="84"/>
        <v>0</v>
      </c>
      <c r="I74" s="34">
        <f t="shared" ref="I74:N74" si="85">SUMIFS(I75:I1108,$C75:$C1108,$C75,$D75:$D1108,$D75,$E75:$E1108,$E75)</f>
        <v>2622.6</v>
      </c>
      <c r="J74" s="34">
        <f t="shared" si="85"/>
        <v>0</v>
      </c>
      <c r="K74" s="34">
        <f t="shared" ref="K74:L74" si="86">SUMIFS(K75:K1108,$C75:$C1108,$C75,$D75:$D1108,$D75,$E75:$E1108,$E75)</f>
        <v>2622.6</v>
      </c>
      <c r="L74" s="34">
        <f t="shared" si="86"/>
        <v>0</v>
      </c>
      <c r="M74" s="34">
        <f t="shared" si="85"/>
        <v>2622.6</v>
      </c>
      <c r="N74" s="34">
        <f t="shared" si="85"/>
        <v>0</v>
      </c>
    </row>
    <row r="75" spans="1:14" s="13" customFormat="1" ht="15.6">
      <c r="A75" s="17">
        <v>3</v>
      </c>
      <c r="B75" s="22" t="s">
        <v>46</v>
      </c>
      <c r="C75" s="23" t="s">
        <v>78</v>
      </c>
      <c r="D75" s="23" t="s">
        <v>89</v>
      </c>
      <c r="E75" s="23" t="s">
        <v>173</v>
      </c>
      <c r="F75" s="23" t="s">
        <v>91</v>
      </c>
      <c r="G75" s="24">
        <v>2622.6</v>
      </c>
      <c r="H75" s="24"/>
      <c r="I75" s="24">
        <v>2622.6</v>
      </c>
      <c r="J75" s="24"/>
      <c r="K75" s="24">
        <v>2622.6</v>
      </c>
      <c r="L75" s="24"/>
      <c r="M75" s="24">
        <v>2622.6</v>
      </c>
      <c r="N75" s="24"/>
    </row>
    <row r="76" spans="1:14" s="13" customFormat="1" ht="68.400000000000006" customHeight="1">
      <c r="A76" s="16">
        <v>2</v>
      </c>
      <c r="B76" s="32" t="s">
        <v>207</v>
      </c>
      <c r="C76" s="33" t="s">
        <v>78</v>
      </c>
      <c r="D76" s="33" t="s">
        <v>89</v>
      </c>
      <c r="E76" s="33" t="s">
        <v>117</v>
      </c>
      <c r="F76" s="33" t="s">
        <v>71</v>
      </c>
      <c r="G76" s="34">
        <f t="shared" ref="G76:H76" si="87">SUMIFS(G77:G1110,$C77:$C1110,$C77,$D77:$D1110,$D77,$E77:$E1110,$E77)</f>
        <v>76</v>
      </c>
      <c r="H76" s="34">
        <f t="shared" si="87"/>
        <v>0</v>
      </c>
      <c r="I76" s="34">
        <f t="shared" ref="I76:N76" si="88">SUMIFS(I77:I1110,$C77:$C1110,$C77,$D77:$D1110,$D77,$E77:$E1110,$E77)</f>
        <v>76</v>
      </c>
      <c r="J76" s="34">
        <f t="shared" si="88"/>
        <v>0</v>
      </c>
      <c r="K76" s="34">
        <f t="shared" ref="K76:L76" si="89">SUMIFS(K77:K1110,$C77:$C1110,$C77,$D77:$D1110,$D77,$E77:$E1110,$E77)</f>
        <v>76</v>
      </c>
      <c r="L76" s="34">
        <f t="shared" si="89"/>
        <v>0</v>
      </c>
      <c r="M76" s="34">
        <f t="shared" si="88"/>
        <v>76</v>
      </c>
      <c r="N76" s="34">
        <f t="shared" si="88"/>
        <v>0</v>
      </c>
    </row>
    <row r="77" spans="1:14" s="13" customFormat="1" ht="31.2">
      <c r="A77" s="17">
        <v>3</v>
      </c>
      <c r="B77" s="22" t="s">
        <v>11</v>
      </c>
      <c r="C77" s="23" t="s">
        <v>78</v>
      </c>
      <c r="D77" s="23" t="s">
        <v>89</v>
      </c>
      <c r="E77" s="23" t="s">
        <v>117</v>
      </c>
      <c r="F77" s="23" t="s">
        <v>73</v>
      </c>
      <c r="G77" s="24">
        <v>76</v>
      </c>
      <c r="H77" s="24"/>
      <c r="I77" s="24">
        <v>76</v>
      </c>
      <c r="J77" s="24"/>
      <c r="K77" s="24">
        <v>76</v>
      </c>
      <c r="L77" s="24"/>
      <c r="M77" s="24">
        <v>76</v>
      </c>
      <c r="N77" s="24"/>
    </row>
    <row r="78" spans="1:14" s="13" customFormat="1" ht="62.4">
      <c r="A78" s="16">
        <v>2</v>
      </c>
      <c r="B78" s="41" t="s">
        <v>167</v>
      </c>
      <c r="C78" s="33" t="s">
        <v>78</v>
      </c>
      <c r="D78" s="33" t="s">
        <v>89</v>
      </c>
      <c r="E78" s="33" t="s">
        <v>49</v>
      </c>
      <c r="F78" s="33"/>
      <c r="G78" s="34">
        <f t="shared" ref="G78:H78" si="90">SUMIFS(G79:G1113,$C79:$C1113,$C79,$D79:$D1113,$D79,$E79:$E1113,$E79)</f>
        <v>1792</v>
      </c>
      <c r="H78" s="34">
        <f t="shared" si="90"/>
        <v>0</v>
      </c>
      <c r="I78" s="34">
        <f t="shared" ref="I78:N78" si="91">SUMIFS(I79:I1113,$C79:$C1113,$C79,$D79:$D1113,$D79,$E79:$E1113,$E79)</f>
        <v>1792</v>
      </c>
      <c r="J78" s="34">
        <f t="shared" si="91"/>
        <v>0</v>
      </c>
      <c r="K78" s="34">
        <f t="shared" ref="K78:L78" si="92">SUMIFS(K79:K1113,$C79:$C1113,$C79,$D79:$D1113,$D79,$E79:$E1113,$E79)</f>
        <v>1792</v>
      </c>
      <c r="L78" s="34">
        <f t="shared" si="92"/>
        <v>0</v>
      </c>
      <c r="M78" s="34">
        <f t="shared" si="91"/>
        <v>1792</v>
      </c>
      <c r="N78" s="34">
        <f t="shared" si="91"/>
        <v>0</v>
      </c>
    </row>
    <row r="79" spans="1:14" s="13" customFormat="1" ht="31.2">
      <c r="A79" s="17">
        <v>3</v>
      </c>
      <c r="B79" s="22" t="s">
        <v>11</v>
      </c>
      <c r="C79" s="23" t="s">
        <v>78</v>
      </c>
      <c r="D79" s="23" t="s">
        <v>89</v>
      </c>
      <c r="E79" s="23" t="s">
        <v>49</v>
      </c>
      <c r="F79" s="23" t="s">
        <v>73</v>
      </c>
      <c r="G79" s="24">
        <v>1792</v>
      </c>
      <c r="H79" s="24"/>
      <c r="I79" s="24">
        <v>1792</v>
      </c>
      <c r="J79" s="24"/>
      <c r="K79" s="24">
        <v>1792</v>
      </c>
      <c r="L79" s="24"/>
      <c r="M79" s="24">
        <v>1792</v>
      </c>
      <c r="N79" s="24"/>
    </row>
    <row r="80" spans="1:14" s="13" customFormat="1" ht="31.2">
      <c r="A80" s="16">
        <v>2</v>
      </c>
      <c r="B80" s="32" t="s">
        <v>35</v>
      </c>
      <c r="C80" s="33" t="s">
        <v>78</v>
      </c>
      <c r="D80" s="33" t="s">
        <v>89</v>
      </c>
      <c r="E80" s="33" t="s">
        <v>122</v>
      </c>
      <c r="F80" s="33"/>
      <c r="G80" s="34">
        <f t="shared" ref="G80:H80" si="93">SUMIFS(G81:G1115,$C81:$C1115,$C81,$D81:$D1115,$D81,$E81:$E1115,$E81)</f>
        <v>0</v>
      </c>
      <c r="H80" s="34">
        <f t="shared" si="93"/>
        <v>0</v>
      </c>
      <c r="I80" s="34">
        <f t="shared" ref="I80:N80" si="94">SUMIFS(I81:I1115,$C81:$C1115,$C81,$D81:$D1115,$D81,$E81:$E1115,$E81)</f>
        <v>0</v>
      </c>
      <c r="J80" s="34">
        <f t="shared" si="94"/>
        <v>0</v>
      </c>
      <c r="K80" s="34">
        <f t="shared" ref="K80:L80" si="95">SUMIFS(K81:K1115,$C81:$C1115,$C81,$D81:$D1115,$D81,$E81:$E1115,$E81)</f>
        <v>0</v>
      </c>
      <c r="L80" s="34">
        <f t="shared" si="95"/>
        <v>0</v>
      </c>
      <c r="M80" s="34">
        <f t="shared" si="94"/>
        <v>0</v>
      </c>
      <c r="N80" s="34">
        <f t="shared" si="94"/>
        <v>0</v>
      </c>
    </row>
    <row r="81" spans="1:14" s="13" customFormat="1" ht="15.6">
      <c r="A81" s="17">
        <v>3</v>
      </c>
      <c r="B81" s="22" t="s">
        <v>163</v>
      </c>
      <c r="C81" s="23" t="s">
        <v>78</v>
      </c>
      <c r="D81" s="23" t="s">
        <v>89</v>
      </c>
      <c r="E81" s="23" t="s">
        <v>122</v>
      </c>
      <c r="F81" s="23" t="s">
        <v>135</v>
      </c>
      <c r="G81" s="24"/>
      <c r="H81" s="24"/>
      <c r="I81" s="24"/>
      <c r="J81" s="24"/>
      <c r="K81" s="24"/>
      <c r="L81" s="24"/>
      <c r="M81" s="24"/>
      <c r="N81" s="24"/>
    </row>
    <row r="82" spans="1:14" s="13" customFormat="1" ht="31.2">
      <c r="A82" s="15">
        <v>1</v>
      </c>
      <c r="B82" s="29" t="s">
        <v>36</v>
      </c>
      <c r="C82" s="30" t="s">
        <v>78</v>
      </c>
      <c r="D82" s="30" t="s">
        <v>76</v>
      </c>
      <c r="E82" s="30"/>
      <c r="F82" s="30"/>
      <c r="G82" s="31">
        <f t="shared" ref="G82:H82" si="96">SUMIFS(G83:G1116,$C83:$C1116,$C83,$D83:$D1116,$D83)/2</f>
        <v>698.7</v>
      </c>
      <c r="H82" s="31">
        <f t="shared" si="96"/>
        <v>0</v>
      </c>
      <c r="I82" s="31">
        <f t="shared" ref="I82:N82" si="97">SUMIFS(I83:I1116,$C83:$C1116,$C83,$D83:$D1116,$D83)/2</f>
        <v>698.7</v>
      </c>
      <c r="J82" s="31">
        <f t="shared" si="97"/>
        <v>0</v>
      </c>
      <c r="K82" s="31">
        <f t="shared" ref="K82:L82" si="98">SUMIFS(K83:K1116,$C83:$C1116,$C83,$D83:$D1116,$D83)/2</f>
        <v>698.7</v>
      </c>
      <c r="L82" s="31">
        <f t="shared" si="98"/>
        <v>0</v>
      </c>
      <c r="M82" s="31">
        <f t="shared" si="97"/>
        <v>698.7</v>
      </c>
      <c r="N82" s="31">
        <f t="shared" si="97"/>
        <v>0</v>
      </c>
    </row>
    <row r="83" spans="1:14" s="13" customFormat="1" ht="57" customHeight="1">
      <c r="A83" s="16">
        <v>2</v>
      </c>
      <c r="B83" s="41" t="s">
        <v>165</v>
      </c>
      <c r="C83" s="33" t="s">
        <v>78</v>
      </c>
      <c r="D83" s="33" t="s">
        <v>76</v>
      </c>
      <c r="E83" s="33" t="s">
        <v>52</v>
      </c>
      <c r="F83" s="33"/>
      <c r="G83" s="34">
        <f t="shared" ref="G83:H83" si="99">SUMIFS(G84:G1113,$C84:$C1113,$C84,$D84:$D1113,$D84,$E84:$E1113,$E84)</f>
        <v>698.7</v>
      </c>
      <c r="H83" s="34">
        <f t="shared" si="99"/>
        <v>0</v>
      </c>
      <c r="I83" s="34">
        <f t="shared" ref="I83:N83" si="100">SUMIFS(I84:I1113,$C84:$C1113,$C84,$D84:$D1113,$D84,$E84:$E1113,$E84)</f>
        <v>698.7</v>
      </c>
      <c r="J83" s="34">
        <f t="shared" si="100"/>
        <v>0</v>
      </c>
      <c r="K83" s="34">
        <f t="shared" ref="K83:L83" si="101">SUMIFS(K84:K1113,$C84:$C1113,$C84,$D84:$D1113,$D84,$E84:$E1113,$E84)</f>
        <v>698.7</v>
      </c>
      <c r="L83" s="34">
        <f t="shared" si="101"/>
        <v>0</v>
      </c>
      <c r="M83" s="34">
        <f t="shared" si="100"/>
        <v>698.7</v>
      </c>
      <c r="N83" s="34">
        <f t="shared" si="100"/>
        <v>0</v>
      </c>
    </row>
    <row r="84" spans="1:14" s="13" customFormat="1" ht="15.6">
      <c r="A84" s="17">
        <v>3</v>
      </c>
      <c r="B84" s="22" t="s">
        <v>46</v>
      </c>
      <c r="C84" s="23" t="s">
        <v>78</v>
      </c>
      <c r="D84" s="23" t="s">
        <v>76</v>
      </c>
      <c r="E84" s="23" t="s">
        <v>52</v>
      </c>
      <c r="F84" s="23" t="s">
        <v>91</v>
      </c>
      <c r="G84" s="24">
        <v>698.7</v>
      </c>
      <c r="H84" s="24"/>
      <c r="I84" s="24">
        <v>698.7</v>
      </c>
      <c r="J84" s="24"/>
      <c r="K84" s="24">
        <v>698.7</v>
      </c>
      <c r="L84" s="24"/>
      <c r="M84" s="24">
        <v>698.7</v>
      </c>
      <c r="N84" s="24"/>
    </row>
    <row r="85" spans="1:14" s="13" customFormat="1" ht="46.8">
      <c r="A85" s="16">
        <v>2</v>
      </c>
      <c r="B85" s="41" t="s">
        <v>180</v>
      </c>
      <c r="C85" s="33" t="s">
        <v>78</v>
      </c>
      <c r="D85" s="33" t="s">
        <v>76</v>
      </c>
      <c r="E85" s="33" t="s">
        <v>37</v>
      </c>
      <c r="F85" s="33"/>
      <c r="G85" s="34">
        <f t="shared" ref="G85:H85" si="102">SUMIFS(G86:G1115,$C86:$C1115,$C86,$D86:$D1115,$D86,$E86:$E1115,$E86)</f>
        <v>0</v>
      </c>
      <c r="H85" s="34">
        <f t="shared" si="102"/>
        <v>0</v>
      </c>
      <c r="I85" s="34">
        <f t="shared" ref="I85:N85" si="103">SUMIFS(I86:I1115,$C86:$C1115,$C86,$D86:$D1115,$D86,$E86:$E1115,$E86)</f>
        <v>0</v>
      </c>
      <c r="J85" s="34">
        <f t="shared" si="103"/>
        <v>0</v>
      </c>
      <c r="K85" s="34">
        <f t="shared" ref="K85:L85" si="104">SUMIFS(K86:K1115,$C86:$C1115,$C86,$D86:$D1115,$D86,$E86:$E1115,$E86)</f>
        <v>0</v>
      </c>
      <c r="L85" s="34">
        <f t="shared" si="104"/>
        <v>0</v>
      </c>
      <c r="M85" s="34">
        <f t="shared" si="103"/>
        <v>0</v>
      </c>
      <c r="N85" s="34">
        <f t="shared" si="103"/>
        <v>0</v>
      </c>
    </row>
    <row r="86" spans="1:14" s="13" customFormat="1" ht="31.2">
      <c r="A86" s="17">
        <v>3</v>
      </c>
      <c r="B86" s="22" t="s">
        <v>11</v>
      </c>
      <c r="C86" s="23" t="s">
        <v>78</v>
      </c>
      <c r="D86" s="23" t="s">
        <v>76</v>
      </c>
      <c r="E86" s="23" t="s">
        <v>37</v>
      </c>
      <c r="F86" s="23" t="s">
        <v>73</v>
      </c>
      <c r="G86" s="24"/>
      <c r="H86" s="24"/>
      <c r="I86" s="24"/>
      <c r="J86" s="24"/>
      <c r="K86" s="24"/>
      <c r="L86" s="24"/>
      <c r="M86" s="24"/>
      <c r="N86" s="24"/>
    </row>
    <row r="87" spans="1:14" s="13" customFormat="1" ht="54" customHeight="1">
      <c r="A87" s="16">
        <v>2</v>
      </c>
      <c r="B87" s="41" t="s">
        <v>214</v>
      </c>
      <c r="C87" s="33" t="s">
        <v>78</v>
      </c>
      <c r="D87" s="33" t="s">
        <v>76</v>
      </c>
      <c r="E87" s="33" t="s">
        <v>159</v>
      </c>
      <c r="F87" s="33"/>
      <c r="G87" s="34">
        <f t="shared" ref="G87:H87" si="105">SUMIFS(G88:G1117,$C88:$C1117,$C88,$D88:$D1117,$D88,$E88:$E1117,$E88)</f>
        <v>0</v>
      </c>
      <c r="H87" s="34">
        <f t="shared" si="105"/>
        <v>0</v>
      </c>
      <c r="I87" s="34">
        <f t="shared" ref="I87:N87" si="106">SUMIFS(I88:I1117,$C88:$C1117,$C88,$D88:$D1117,$D88,$E88:$E1117,$E88)</f>
        <v>0</v>
      </c>
      <c r="J87" s="34">
        <f t="shared" si="106"/>
        <v>0</v>
      </c>
      <c r="K87" s="34">
        <f t="shared" ref="K87:L87" si="107">SUMIFS(K88:K1117,$C88:$C1117,$C88,$D88:$D1117,$D88,$E88:$E1117,$E88)</f>
        <v>0</v>
      </c>
      <c r="L87" s="34">
        <f t="shared" si="107"/>
        <v>0</v>
      </c>
      <c r="M87" s="34">
        <f t="shared" si="106"/>
        <v>0</v>
      </c>
      <c r="N87" s="34">
        <f t="shared" si="106"/>
        <v>0</v>
      </c>
    </row>
    <row r="88" spans="1:14" s="13" customFormat="1" ht="67.2" customHeight="1">
      <c r="A88" s="17">
        <v>3</v>
      </c>
      <c r="B88" s="22" t="s">
        <v>151</v>
      </c>
      <c r="C88" s="23" t="s">
        <v>78</v>
      </c>
      <c r="D88" s="23" t="s">
        <v>76</v>
      </c>
      <c r="E88" s="23" t="s">
        <v>159</v>
      </c>
      <c r="F88" s="23" t="s">
        <v>94</v>
      </c>
      <c r="G88" s="24"/>
      <c r="H88" s="24"/>
      <c r="I88" s="24"/>
      <c r="J88" s="24"/>
      <c r="K88" s="24"/>
      <c r="L88" s="24"/>
      <c r="M88" s="24"/>
      <c r="N88" s="24"/>
    </row>
    <row r="89" spans="1:14" s="13" customFormat="1" ht="15.6">
      <c r="A89" s="14">
        <v>0</v>
      </c>
      <c r="B89" s="26" t="s">
        <v>107</v>
      </c>
      <c r="C89" s="27" t="s">
        <v>86</v>
      </c>
      <c r="D89" s="27" t="s">
        <v>114</v>
      </c>
      <c r="E89" s="27"/>
      <c r="F89" s="27"/>
      <c r="G89" s="28">
        <f>SUMIFS(G90:G1134,$C90:$C1134,$C90)/3</f>
        <v>71546.3</v>
      </c>
      <c r="H89" s="28">
        <f>SUMIFS(H90:H1124,$C90:$C1124,$C90)/3</f>
        <v>41796</v>
      </c>
      <c r="I89" s="28">
        <f>SUMIFS(I90:I1134,$C90:$C1134,$C90)/3</f>
        <v>79771.000000000015</v>
      </c>
      <c r="J89" s="28">
        <f>SUMIFS(J90:J1124,$C90:$C1124,$C90)/3</f>
        <v>41796</v>
      </c>
      <c r="K89" s="28">
        <f>SUMIFS(K90:K1134,$C90:$C1134,$C90)/3</f>
        <v>71546.3</v>
      </c>
      <c r="L89" s="28">
        <f>SUMIFS(L90:L1124,$C90:$C1124,$C90)/3</f>
        <v>41796</v>
      </c>
      <c r="M89" s="28">
        <f>SUMIFS(M90:M1134,$C90:$C1134,$C90)/3</f>
        <v>71546.3</v>
      </c>
      <c r="N89" s="28">
        <f>SUMIFS(N90:N1124,$C90:$C1124,$C90)/3</f>
        <v>41796</v>
      </c>
    </row>
    <row r="90" spans="1:14" s="13" customFormat="1" ht="15.6">
      <c r="A90" s="15">
        <v>1</v>
      </c>
      <c r="B90" s="29" t="s">
        <v>53</v>
      </c>
      <c r="C90" s="30" t="s">
        <v>86</v>
      </c>
      <c r="D90" s="30" t="s">
        <v>92</v>
      </c>
      <c r="E90" s="30"/>
      <c r="F90" s="30"/>
      <c r="G90" s="31">
        <f t="shared" ref="G90:H90" si="108">SUMIFS(G91:G1124,$C91:$C1124,$C91,$D91:$D1124,$D91)/2</f>
        <v>42533</v>
      </c>
      <c r="H90" s="31">
        <f t="shared" si="108"/>
        <v>41796</v>
      </c>
      <c r="I90" s="31">
        <f t="shared" ref="I90:N90" si="109">SUMIFS(I91:I1124,$C91:$C1124,$C91,$D91:$D1124,$D91)/2</f>
        <v>42533</v>
      </c>
      <c r="J90" s="31">
        <f t="shared" si="109"/>
        <v>41796</v>
      </c>
      <c r="K90" s="31">
        <f t="shared" ref="K90:L90" si="110">SUMIFS(K91:K1124,$C91:$C1124,$C91,$D91:$D1124,$D91)/2</f>
        <v>42533</v>
      </c>
      <c r="L90" s="31">
        <f t="shared" si="110"/>
        <v>41796</v>
      </c>
      <c r="M90" s="31">
        <f t="shared" si="109"/>
        <v>42533</v>
      </c>
      <c r="N90" s="31">
        <f t="shared" si="109"/>
        <v>41796</v>
      </c>
    </row>
    <row r="91" spans="1:14" s="13" customFormat="1" ht="46.8">
      <c r="A91" s="16">
        <v>2</v>
      </c>
      <c r="B91" s="39" t="s">
        <v>183</v>
      </c>
      <c r="C91" s="33" t="s">
        <v>86</v>
      </c>
      <c r="D91" s="33" t="s">
        <v>92</v>
      </c>
      <c r="E91" s="33" t="s">
        <v>14</v>
      </c>
      <c r="F91" s="33"/>
      <c r="G91" s="34">
        <f t="shared" ref="G91:H91" si="111">SUMIFS(G92:G1121,$C92:$C1121,$C92,$D92:$D1121,$D92,$E92:$E1121,$E92)</f>
        <v>0</v>
      </c>
      <c r="H91" s="34">
        <f t="shared" si="111"/>
        <v>0</v>
      </c>
      <c r="I91" s="34">
        <f t="shared" ref="I91:N91" si="112">SUMIFS(I92:I1121,$C92:$C1121,$C92,$D92:$D1121,$D92,$E92:$E1121,$E92)</f>
        <v>0</v>
      </c>
      <c r="J91" s="34">
        <f t="shared" si="112"/>
        <v>0</v>
      </c>
      <c r="K91" s="34">
        <f t="shared" ref="K91:L91" si="113">SUMIFS(K92:K1121,$C92:$C1121,$C92,$D92:$D1121,$D92,$E92:$E1121,$E92)</f>
        <v>0</v>
      </c>
      <c r="L91" s="34">
        <f t="shared" si="113"/>
        <v>0</v>
      </c>
      <c r="M91" s="34">
        <f t="shared" si="112"/>
        <v>0</v>
      </c>
      <c r="N91" s="34">
        <f t="shared" si="112"/>
        <v>0</v>
      </c>
    </row>
    <row r="92" spans="1:14" s="13" customFormat="1" ht="31.2">
      <c r="A92" s="17">
        <v>3</v>
      </c>
      <c r="B92" s="22" t="s">
        <v>11</v>
      </c>
      <c r="C92" s="23" t="s">
        <v>86</v>
      </c>
      <c r="D92" s="23" t="s">
        <v>92</v>
      </c>
      <c r="E92" s="23" t="s">
        <v>14</v>
      </c>
      <c r="F92" s="23" t="s">
        <v>73</v>
      </c>
      <c r="G92" s="24"/>
      <c r="H92" s="24"/>
      <c r="I92" s="24"/>
      <c r="J92" s="24"/>
      <c r="K92" s="24"/>
      <c r="L92" s="24"/>
      <c r="M92" s="24"/>
      <c r="N92" s="24"/>
    </row>
    <row r="93" spans="1:14" s="13" customFormat="1" ht="62.4">
      <c r="A93" s="16">
        <v>2</v>
      </c>
      <c r="B93" s="32" t="s">
        <v>178</v>
      </c>
      <c r="C93" s="33" t="s">
        <v>86</v>
      </c>
      <c r="D93" s="33" t="s">
        <v>92</v>
      </c>
      <c r="E93" s="33" t="s">
        <v>54</v>
      </c>
      <c r="F93" s="33"/>
      <c r="G93" s="34">
        <f t="shared" ref="G93:H93" si="114">SUMIFS(G94:G1123,$C94:$C1123,$C94,$D94:$D1123,$D94,$E94:$E1123,$E94)</f>
        <v>42533</v>
      </c>
      <c r="H93" s="34">
        <f t="shared" si="114"/>
        <v>41796</v>
      </c>
      <c r="I93" s="34">
        <f t="shared" ref="I93:N93" si="115">SUMIFS(I94:I1123,$C94:$C1123,$C94,$D94:$D1123,$D94,$E94:$E1123,$E94)</f>
        <v>42533</v>
      </c>
      <c r="J93" s="34">
        <f t="shared" si="115"/>
        <v>41796</v>
      </c>
      <c r="K93" s="34">
        <f t="shared" ref="K93:L93" si="116">SUMIFS(K94:K1123,$C94:$C1123,$C94,$D94:$D1123,$D94,$E94:$E1123,$E94)</f>
        <v>42533</v>
      </c>
      <c r="L93" s="34">
        <f t="shared" si="116"/>
        <v>41796</v>
      </c>
      <c r="M93" s="34">
        <f t="shared" si="115"/>
        <v>42533</v>
      </c>
      <c r="N93" s="34">
        <f t="shared" si="115"/>
        <v>41796</v>
      </c>
    </row>
    <row r="94" spans="1:14" s="13" customFormat="1" ht="15.6">
      <c r="A94" s="17">
        <v>3</v>
      </c>
      <c r="B94" s="22" t="s">
        <v>23</v>
      </c>
      <c r="C94" s="23" t="s">
        <v>86</v>
      </c>
      <c r="D94" s="23" t="s">
        <v>92</v>
      </c>
      <c r="E94" s="23" t="s">
        <v>54</v>
      </c>
      <c r="F94" s="23" t="s">
        <v>82</v>
      </c>
      <c r="G94" s="24">
        <v>9939.7999999999993</v>
      </c>
      <c r="H94" s="24">
        <v>9229.7999999999993</v>
      </c>
      <c r="I94" s="24">
        <v>9939.7999999999993</v>
      </c>
      <c r="J94" s="24">
        <v>9229.7999999999993</v>
      </c>
      <c r="K94" s="24">
        <v>9939.7999999999993</v>
      </c>
      <c r="L94" s="24">
        <v>9229.7999999999993</v>
      </c>
      <c r="M94" s="24">
        <v>9939.7999999999993</v>
      </c>
      <c r="N94" s="24">
        <v>9229.7999999999993</v>
      </c>
    </row>
    <row r="95" spans="1:14" s="13" customFormat="1" ht="31.2">
      <c r="A95" s="17">
        <v>3</v>
      </c>
      <c r="B95" s="22" t="s">
        <v>11</v>
      </c>
      <c r="C95" s="23" t="s">
        <v>86</v>
      </c>
      <c r="D95" s="23" t="s">
        <v>92</v>
      </c>
      <c r="E95" s="23" t="s">
        <v>54</v>
      </c>
      <c r="F95" s="23" t="s">
        <v>73</v>
      </c>
      <c r="G95" s="24">
        <v>432.1</v>
      </c>
      <c r="H95" s="24">
        <v>405.1</v>
      </c>
      <c r="I95" s="24">
        <v>432.1</v>
      </c>
      <c r="J95" s="24">
        <v>405.1</v>
      </c>
      <c r="K95" s="24">
        <v>432.1</v>
      </c>
      <c r="L95" s="24">
        <v>405.1</v>
      </c>
      <c r="M95" s="24">
        <v>432.1</v>
      </c>
      <c r="N95" s="24">
        <v>405.1</v>
      </c>
    </row>
    <row r="96" spans="1:14" s="13" customFormat="1" ht="15.6">
      <c r="A96" s="17">
        <v>3</v>
      </c>
      <c r="B96" s="22" t="s">
        <v>46</v>
      </c>
      <c r="C96" s="23" t="s">
        <v>86</v>
      </c>
      <c r="D96" s="23" t="s">
        <v>92</v>
      </c>
      <c r="E96" s="23" t="s">
        <v>54</v>
      </c>
      <c r="F96" s="23" t="s">
        <v>91</v>
      </c>
      <c r="G96" s="24"/>
      <c r="H96" s="24"/>
      <c r="I96" s="24"/>
      <c r="J96" s="24"/>
      <c r="K96" s="24"/>
      <c r="L96" s="24"/>
      <c r="M96" s="24"/>
      <c r="N96" s="24"/>
    </row>
    <row r="97" spans="1:14" s="13" customFormat="1" ht="62.4">
      <c r="A97" s="17">
        <v>3</v>
      </c>
      <c r="B97" s="22" t="s">
        <v>143</v>
      </c>
      <c r="C97" s="23" t="s">
        <v>86</v>
      </c>
      <c r="D97" s="23" t="s">
        <v>92</v>
      </c>
      <c r="E97" s="23" t="s">
        <v>54</v>
      </c>
      <c r="F97" s="23" t="s">
        <v>93</v>
      </c>
      <c r="G97" s="24">
        <v>32161.1</v>
      </c>
      <c r="H97" s="24">
        <v>32161.1</v>
      </c>
      <c r="I97" s="24">
        <v>32161.1</v>
      </c>
      <c r="J97" s="24">
        <v>32161.1</v>
      </c>
      <c r="K97" s="24">
        <v>32161.1</v>
      </c>
      <c r="L97" s="24">
        <v>32161.1</v>
      </c>
      <c r="M97" s="24">
        <v>32161.1</v>
      </c>
      <c r="N97" s="24">
        <v>32161.1</v>
      </c>
    </row>
    <row r="98" spans="1:14" s="13" customFormat="1" ht="15.6">
      <c r="A98" s="17">
        <v>3</v>
      </c>
      <c r="B98" s="22" t="s">
        <v>12</v>
      </c>
      <c r="C98" s="23" t="s">
        <v>86</v>
      </c>
      <c r="D98" s="23" t="s">
        <v>92</v>
      </c>
      <c r="E98" s="23" t="s">
        <v>54</v>
      </c>
      <c r="F98" s="23" t="s">
        <v>74</v>
      </c>
      <c r="G98" s="24"/>
      <c r="H98" s="24"/>
      <c r="I98" s="24"/>
      <c r="J98" s="24"/>
      <c r="K98" s="24"/>
      <c r="L98" s="24"/>
      <c r="M98" s="24"/>
      <c r="N98" s="24"/>
    </row>
    <row r="99" spans="1:14" s="13" customFormat="1" ht="62.4">
      <c r="A99" s="16">
        <v>2</v>
      </c>
      <c r="B99" s="41" t="s">
        <v>167</v>
      </c>
      <c r="C99" s="33" t="s">
        <v>86</v>
      </c>
      <c r="D99" s="33" t="s">
        <v>92</v>
      </c>
      <c r="E99" s="33" t="s">
        <v>49</v>
      </c>
      <c r="F99" s="33"/>
      <c r="G99" s="34">
        <f t="shared" ref="G99:H99" si="117">SUMIFS(G100:G1129,$C100:$C1129,$C100,$D100:$D1129,$D100,$E100:$E1129,$E100)</f>
        <v>0</v>
      </c>
      <c r="H99" s="34">
        <f t="shared" si="117"/>
        <v>0</v>
      </c>
      <c r="I99" s="34">
        <f t="shared" ref="I99:N99" si="118">SUMIFS(I100:I1129,$C100:$C1129,$C100,$D100:$D1129,$D100,$E100:$E1129,$E100)</f>
        <v>0</v>
      </c>
      <c r="J99" s="34">
        <f t="shared" si="118"/>
        <v>0</v>
      </c>
      <c r="K99" s="34">
        <f t="shared" ref="K99:L99" si="119">SUMIFS(K100:K1129,$C100:$C1129,$C100,$D100:$D1129,$D100,$E100:$E1129,$E100)</f>
        <v>0</v>
      </c>
      <c r="L99" s="34">
        <f t="shared" si="119"/>
        <v>0</v>
      </c>
      <c r="M99" s="34">
        <f t="shared" si="118"/>
        <v>0</v>
      </c>
      <c r="N99" s="34">
        <f t="shared" si="118"/>
        <v>0</v>
      </c>
    </row>
    <row r="100" spans="1:14" s="13" customFormat="1" ht="31.2">
      <c r="A100" s="17">
        <v>3</v>
      </c>
      <c r="B100" s="22" t="s">
        <v>11</v>
      </c>
      <c r="C100" s="23" t="s">
        <v>86</v>
      </c>
      <c r="D100" s="23" t="s">
        <v>92</v>
      </c>
      <c r="E100" s="23" t="s">
        <v>49</v>
      </c>
      <c r="F100" s="23" t="s">
        <v>73</v>
      </c>
      <c r="G100" s="24"/>
      <c r="H100" s="24"/>
      <c r="I100" s="24"/>
      <c r="J100" s="24"/>
      <c r="K100" s="24"/>
      <c r="L100" s="24"/>
      <c r="M100" s="24"/>
      <c r="N100" s="24"/>
    </row>
    <row r="101" spans="1:14" s="13" customFormat="1" ht="15.6">
      <c r="A101" s="15">
        <v>1</v>
      </c>
      <c r="B101" s="29" t="s">
        <v>55</v>
      </c>
      <c r="C101" s="30" t="s">
        <v>86</v>
      </c>
      <c r="D101" s="30" t="s">
        <v>83</v>
      </c>
      <c r="E101" s="30" t="s">
        <v>6</v>
      </c>
      <c r="F101" s="30" t="s">
        <v>71</v>
      </c>
      <c r="G101" s="31">
        <f t="shared" ref="G101:H101" si="120">SUMIFS(G102:G1135,$C102:$C1135,$C102,$D102:$D1135,$D102)/2</f>
        <v>0</v>
      </c>
      <c r="H101" s="31">
        <f t="shared" si="120"/>
        <v>0</v>
      </c>
      <c r="I101" s="31">
        <f t="shared" ref="I101:N101" si="121">SUMIFS(I102:I1135,$C102:$C1135,$C102,$D102:$D1135,$D102)/2</f>
        <v>8224.7000000000007</v>
      </c>
      <c r="J101" s="31">
        <f t="shared" si="121"/>
        <v>0</v>
      </c>
      <c r="K101" s="31">
        <f t="shared" ref="K101:L101" si="122">SUMIFS(K102:K1135,$C102:$C1135,$C102,$D102:$D1135,$D102)/2</f>
        <v>0</v>
      </c>
      <c r="L101" s="31">
        <f t="shared" si="122"/>
        <v>0</v>
      </c>
      <c r="M101" s="31">
        <f t="shared" si="121"/>
        <v>0</v>
      </c>
      <c r="N101" s="31">
        <f t="shared" si="121"/>
        <v>0</v>
      </c>
    </row>
    <row r="102" spans="1:14" s="13" customFormat="1" ht="55.2" customHeight="1">
      <c r="A102" s="16">
        <v>2</v>
      </c>
      <c r="B102" s="41" t="s">
        <v>227</v>
      </c>
      <c r="C102" s="42" t="s">
        <v>86</v>
      </c>
      <c r="D102" s="42" t="s">
        <v>83</v>
      </c>
      <c r="E102" s="42" t="s">
        <v>132</v>
      </c>
      <c r="F102" s="33"/>
      <c r="G102" s="34">
        <f t="shared" ref="G102:H102" si="123">SUMIFS(G103:G1132,$C103:$C1132,$C103,$D103:$D1132,$D103,$E103:$E1132,$E103)</f>
        <v>0</v>
      </c>
      <c r="H102" s="34">
        <f t="shared" si="123"/>
        <v>0</v>
      </c>
      <c r="I102" s="34">
        <f t="shared" ref="I102:N102" si="124">SUMIFS(I103:I1132,$C103:$C1132,$C103,$D103:$D1132,$D103,$E103:$E1132,$E103)</f>
        <v>8224.7000000000007</v>
      </c>
      <c r="J102" s="34">
        <f t="shared" si="124"/>
        <v>0</v>
      </c>
      <c r="K102" s="34">
        <f t="shared" ref="K102:L102" si="125">SUMIFS(K103:K1132,$C103:$C1132,$C103,$D103:$D1132,$D103,$E103:$E1132,$E103)</f>
        <v>0</v>
      </c>
      <c r="L102" s="34">
        <f t="shared" si="125"/>
        <v>0</v>
      </c>
      <c r="M102" s="34">
        <f t="shared" si="124"/>
        <v>0</v>
      </c>
      <c r="N102" s="34">
        <f t="shared" si="124"/>
        <v>0</v>
      </c>
    </row>
    <row r="103" spans="1:14" s="13" customFormat="1" ht="31.2">
      <c r="A103" s="17">
        <v>3</v>
      </c>
      <c r="B103" s="22" t="s">
        <v>11</v>
      </c>
      <c r="C103" s="23" t="s">
        <v>86</v>
      </c>
      <c r="D103" s="23" t="s">
        <v>83</v>
      </c>
      <c r="E103" s="23" t="s">
        <v>132</v>
      </c>
      <c r="F103" s="23" t="s">
        <v>73</v>
      </c>
      <c r="G103" s="24"/>
      <c r="H103" s="24"/>
      <c r="I103" s="24">
        <v>8224.7000000000007</v>
      </c>
      <c r="J103" s="24"/>
      <c r="K103" s="24"/>
      <c r="L103" s="24"/>
      <c r="M103" s="24"/>
      <c r="N103" s="24"/>
    </row>
    <row r="104" spans="1:14" s="13" customFormat="1" ht="15.6">
      <c r="A104" s="15">
        <v>1</v>
      </c>
      <c r="B104" s="40" t="s">
        <v>138</v>
      </c>
      <c r="C104" s="30" t="s">
        <v>86</v>
      </c>
      <c r="D104" s="30" t="s">
        <v>89</v>
      </c>
      <c r="E104" s="30"/>
      <c r="F104" s="30"/>
      <c r="G104" s="31">
        <f t="shared" ref="G104:H104" si="126">SUMIFS(G105:G1138,$C105:$C1138,$C105,$D105:$D1138,$D105)/2</f>
        <v>0</v>
      </c>
      <c r="H104" s="31">
        <f t="shared" si="126"/>
        <v>0</v>
      </c>
      <c r="I104" s="31">
        <f t="shared" ref="I104:N104" si="127">SUMIFS(I105:I1138,$C105:$C1138,$C105,$D105:$D1138,$D105)/2</f>
        <v>0</v>
      </c>
      <c r="J104" s="31">
        <f t="shared" si="127"/>
        <v>0</v>
      </c>
      <c r="K104" s="31">
        <f t="shared" ref="K104:L104" si="128">SUMIFS(K105:K1138,$C105:$C1138,$C105,$D105:$D1138,$D105)/2</f>
        <v>0</v>
      </c>
      <c r="L104" s="31">
        <f t="shared" si="128"/>
        <v>0</v>
      </c>
      <c r="M104" s="31">
        <f t="shared" si="127"/>
        <v>0</v>
      </c>
      <c r="N104" s="31">
        <f t="shared" si="127"/>
        <v>0</v>
      </c>
    </row>
    <row r="105" spans="1:14" s="13" customFormat="1" ht="46.8">
      <c r="A105" s="16">
        <v>2</v>
      </c>
      <c r="B105" s="32" t="s">
        <v>176</v>
      </c>
      <c r="C105" s="33" t="s">
        <v>86</v>
      </c>
      <c r="D105" s="33" t="s">
        <v>89</v>
      </c>
      <c r="E105" s="33" t="s">
        <v>56</v>
      </c>
      <c r="F105" s="33"/>
      <c r="G105" s="34">
        <f t="shared" ref="G105:H105" si="129">SUMIFS(G106:G1135,$C106:$C1135,$C106,$D106:$D1135,$D106,$E106:$E1135,$E106)</f>
        <v>0</v>
      </c>
      <c r="H105" s="34">
        <f t="shared" si="129"/>
        <v>0</v>
      </c>
      <c r="I105" s="34">
        <f t="shared" ref="I105:N105" si="130">SUMIFS(I106:I1135,$C106:$C1135,$C106,$D106:$D1135,$D106,$E106:$E1135,$E106)</f>
        <v>0</v>
      </c>
      <c r="J105" s="34">
        <f t="shared" si="130"/>
        <v>0</v>
      </c>
      <c r="K105" s="34">
        <f t="shared" ref="K105:L105" si="131">SUMIFS(K106:K1135,$C106:$C1135,$C106,$D106:$D1135,$D106,$E106:$E1135,$E106)</f>
        <v>0</v>
      </c>
      <c r="L105" s="34">
        <f t="shared" si="131"/>
        <v>0</v>
      </c>
      <c r="M105" s="34">
        <f t="shared" si="130"/>
        <v>0</v>
      </c>
      <c r="N105" s="34">
        <f t="shared" si="130"/>
        <v>0</v>
      </c>
    </row>
    <row r="106" spans="1:14" s="13" customFormat="1" ht="15.6">
      <c r="A106" s="17">
        <v>3</v>
      </c>
      <c r="B106" s="22" t="s">
        <v>46</v>
      </c>
      <c r="C106" s="23" t="s">
        <v>86</v>
      </c>
      <c r="D106" s="23" t="s">
        <v>89</v>
      </c>
      <c r="E106" s="23" t="s">
        <v>56</v>
      </c>
      <c r="F106" s="23" t="s">
        <v>91</v>
      </c>
      <c r="G106" s="24"/>
      <c r="H106" s="24"/>
      <c r="I106" s="24"/>
      <c r="J106" s="24"/>
      <c r="K106" s="24"/>
      <c r="L106" s="24"/>
      <c r="M106" s="24"/>
      <c r="N106" s="24"/>
    </row>
    <row r="107" spans="1:14" s="13" customFormat="1" ht="15.6">
      <c r="A107" s="15">
        <v>1</v>
      </c>
      <c r="B107" s="29" t="s">
        <v>134</v>
      </c>
      <c r="C107" s="30" t="s">
        <v>86</v>
      </c>
      <c r="D107" s="30" t="s">
        <v>84</v>
      </c>
      <c r="E107" s="30" t="s">
        <v>6</v>
      </c>
      <c r="F107" s="30" t="s">
        <v>71</v>
      </c>
      <c r="G107" s="31">
        <f t="shared" ref="G107:H107" si="132">SUMIFS(G108:G1147,$C108:$C1147,$C108,$D108:$D1147,$D108)/2</f>
        <v>0</v>
      </c>
      <c r="H107" s="31">
        <f t="shared" si="132"/>
        <v>0</v>
      </c>
      <c r="I107" s="31">
        <f t="shared" ref="I107:N107" si="133">SUMIFS(I108:I1147,$C108:$C1147,$C108,$D108:$D1147,$D108)/2</f>
        <v>0</v>
      </c>
      <c r="J107" s="31">
        <f t="shared" si="133"/>
        <v>0</v>
      </c>
      <c r="K107" s="31">
        <f t="shared" ref="K107:L107" si="134">SUMIFS(K108:K1147,$C108:$C1147,$C108,$D108:$D1147,$D108)/2</f>
        <v>0</v>
      </c>
      <c r="L107" s="31">
        <f t="shared" si="134"/>
        <v>0</v>
      </c>
      <c r="M107" s="31">
        <f t="shared" si="133"/>
        <v>0</v>
      </c>
      <c r="N107" s="31">
        <f t="shared" si="133"/>
        <v>0</v>
      </c>
    </row>
    <row r="108" spans="1:14" s="13" customFormat="1" ht="62.4">
      <c r="A108" s="16">
        <v>2</v>
      </c>
      <c r="B108" s="41" t="s">
        <v>167</v>
      </c>
      <c r="C108" s="33" t="s">
        <v>86</v>
      </c>
      <c r="D108" s="33" t="s">
        <v>84</v>
      </c>
      <c r="E108" s="33" t="s">
        <v>49</v>
      </c>
      <c r="F108" s="33"/>
      <c r="G108" s="34">
        <f t="shared" ref="G108:H108" si="135">SUMIFS(G109:G1144,$C109:$C1144,$C109,$D109:$D1144,$D109,$E109:$E1144,$E109)</f>
        <v>0</v>
      </c>
      <c r="H108" s="34">
        <f t="shared" si="135"/>
        <v>0</v>
      </c>
      <c r="I108" s="34">
        <f t="shared" ref="I108:N108" si="136">SUMIFS(I109:I1144,$C109:$C1144,$C109,$D109:$D1144,$D109,$E109:$E1144,$E109)</f>
        <v>0</v>
      </c>
      <c r="J108" s="34">
        <f t="shared" si="136"/>
        <v>0</v>
      </c>
      <c r="K108" s="34">
        <f t="shared" ref="K108:L108" si="137">SUMIFS(K109:K1144,$C109:$C1144,$C109,$D109:$D1144,$D109,$E109:$E1144,$E109)</f>
        <v>0</v>
      </c>
      <c r="L108" s="34">
        <f t="shared" si="137"/>
        <v>0</v>
      </c>
      <c r="M108" s="34">
        <f t="shared" si="136"/>
        <v>0</v>
      </c>
      <c r="N108" s="34">
        <f t="shared" si="136"/>
        <v>0</v>
      </c>
    </row>
    <row r="109" spans="1:14" s="13" customFormat="1" ht="15.6">
      <c r="A109" s="17">
        <v>3</v>
      </c>
      <c r="B109" s="22" t="s">
        <v>46</v>
      </c>
      <c r="C109" s="23" t="s">
        <v>86</v>
      </c>
      <c r="D109" s="23" t="s">
        <v>84</v>
      </c>
      <c r="E109" s="23" t="s">
        <v>49</v>
      </c>
      <c r="F109" s="23" t="s">
        <v>91</v>
      </c>
      <c r="G109" s="24"/>
      <c r="H109" s="24"/>
      <c r="I109" s="24"/>
      <c r="J109" s="24"/>
      <c r="K109" s="24"/>
      <c r="L109" s="24"/>
      <c r="M109" s="24"/>
      <c r="N109" s="24"/>
    </row>
    <row r="110" spans="1:14" s="13" customFormat="1" ht="15.6">
      <c r="A110" s="15">
        <v>1</v>
      </c>
      <c r="B110" s="29" t="s">
        <v>38</v>
      </c>
      <c r="C110" s="30" t="s">
        <v>86</v>
      </c>
      <c r="D110" s="30" t="s">
        <v>87</v>
      </c>
      <c r="E110" s="30"/>
      <c r="F110" s="30"/>
      <c r="G110" s="31">
        <f t="shared" ref="G110:H110" si="138">SUMIFS(G111:G1150,$C111:$C1150,$C111,$D111:$D1150,$D111)/2</f>
        <v>29013.3</v>
      </c>
      <c r="H110" s="31">
        <f t="shared" si="138"/>
        <v>0</v>
      </c>
      <c r="I110" s="31">
        <f t="shared" ref="I110:N110" si="139">SUMIFS(I111:I1150,$C111:$C1150,$C111,$D111:$D1150,$D111)/2</f>
        <v>29013.3</v>
      </c>
      <c r="J110" s="31">
        <f t="shared" si="139"/>
        <v>0</v>
      </c>
      <c r="K110" s="31">
        <f t="shared" ref="K110:L110" si="140">SUMIFS(K111:K1150,$C111:$C1150,$C111,$D111:$D1150,$D111)/2</f>
        <v>29013.3</v>
      </c>
      <c r="L110" s="31">
        <f t="shared" si="140"/>
        <v>0</v>
      </c>
      <c r="M110" s="31">
        <f t="shared" si="139"/>
        <v>29013.3</v>
      </c>
      <c r="N110" s="31">
        <f t="shared" si="139"/>
        <v>0</v>
      </c>
    </row>
    <row r="111" spans="1:14" s="13" customFormat="1" ht="51" customHeight="1">
      <c r="A111" s="16">
        <v>2</v>
      </c>
      <c r="B111" s="41" t="s">
        <v>197</v>
      </c>
      <c r="C111" s="33" t="s">
        <v>86</v>
      </c>
      <c r="D111" s="33" t="s">
        <v>87</v>
      </c>
      <c r="E111" s="33" t="s">
        <v>57</v>
      </c>
      <c r="F111" s="33"/>
      <c r="G111" s="34">
        <f t="shared" ref="G111:H111" si="141">SUMIFS(G112:G1147,$C112:$C1147,$C112,$D112:$D1147,$D112,$E112:$E1147,$E112)</f>
        <v>8866.2000000000007</v>
      </c>
      <c r="H111" s="34">
        <f t="shared" si="141"/>
        <v>0</v>
      </c>
      <c r="I111" s="34">
        <f t="shared" ref="I111:N111" si="142">SUMIFS(I112:I1147,$C112:$C1147,$C112,$D112:$D1147,$D112,$E112:$E1147,$E112)</f>
        <v>8866.2000000000007</v>
      </c>
      <c r="J111" s="34">
        <f t="shared" si="142"/>
        <v>0</v>
      </c>
      <c r="K111" s="34">
        <f t="shared" ref="K111:L111" si="143">SUMIFS(K112:K1147,$C112:$C1147,$C112,$D112:$D1147,$D112,$E112:$E1147,$E112)</f>
        <v>8866.2000000000007</v>
      </c>
      <c r="L111" s="34">
        <f t="shared" si="143"/>
        <v>0</v>
      </c>
      <c r="M111" s="34">
        <f t="shared" si="142"/>
        <v>8866.2000000000007</v>
      </c>
      <c r="N111" s="34">
        <f t="shared" si="142"/>
        <v>0</v>
      </c>
    </row>
    <row r="112" spans="1:14" s="13" customFormat="1" ht="69.599999999999994" customHeight="1">
      <c r="A112" s="17">
        <v>3</v>
      </c>
      <c r="B112" s="22" t="s">
        <v>151</v>
      </c>
      <c r="C112" s="23" t="s">
        <v>86</v>
      </c>
      <c r="D112" s="23" t="s">
        <v>87</v>
      </c>
      <c r="E112" s="23" t="s">
        <v>57</v>
      </c>
      <c r="F112" s="23" t="s">
        <v>94</v>
      </c>
      <c r="G112" s="24">
        <v>8866.2000000000007</v>
      </c>
      <c r="H112" s="24"/>
      <c r="I112" s="24">
        <v>8866.2000000000007</v>
      </c>
      <c r="J112" s="24"/>
      <c r="K112" s="24">
        <v>8866.2000000000007</v>
      </c>
      <c r="L112" s="24"/>
      <c r="M112" s="24">
        <v>8866.2000000000007</v>
      </c>
      <c r="N112" s="24"/>
    </row>
    <row r="113" spans="1:14" s="13" customFormat="1" ht="62.4">
      <c r="A113" s="16">
        <v>2</v>
      </c>
      <c r="B113" s="41" t="s">
        <v>167</v>
      </c>
      <c r="C113" s="33" t="s">
        <v>86</v>
      </c>
      <c r="D113" s="33" t="s">
        <v>87</v>
      </c>
      <c r="E113" s="33" t="s">
        <v>49</v>
      </c>
      <c r="F113" s="33"/>
      <c r="G113" s="34">
        <f t="shared" ref="G113:H113" si="144">SUMIFS(G114:G1149,$C114:$C1149,$C114,$D114:$D1149,$D114,$E114:$E1149,$E114)</f>
        <v>400</v>
      </c>
      <c r="H113" s="34">
        <f t="shared" si="144"/>
        <v>0</v>
      </c>
      <c r="I113" s="34">
        <f t="shared" ref="I113:N113" si="145">SUMIFS(I114:I1149,$C114:$C1149,$C114,$D114:$D1149,$D114,$E114:$E1149,$E114)</f>
        <v>400</v>
      </c>
      <c r="J113" s="34">
        <f t="shared" si="145"/>
        <v>0</v>
      </c>
      <c r="K113" s="34">
        <f t="shared" ref="K113:L113" si="146">SUMIFS(K114:K1149,$C114:$C1149,$C114,$D114:$D1149,$D114,$E114:$E1149,$E114)</f>
        <v>400</v>
      </c>
      <c r="L113" s="34">
        <f t="shared" si="146"/>
        <v>0</v>
      </c>
      <c r="M113" s="34">
        <f t="shared" si="145"/>
        <v>400</v>
      </c>
      <c r="N113" s="34">
        <f t="shared" si="145"/>
        <v>0</v>
      </c>
    </row>
    <row r="114" spans="1:14" s="13" customFormat="1" ht="31.2">
      <c r="A114" s="17">
        <v>3</v>
      </c>
      <c r="B114" s="22" t="s">
        <v>11</v>
      </c>
      <c r="C114" s="23" t="s">
        <v>86</v>
      </c>
      <c r="D114" s="23" t="s">
        <v>87</v>
      </c>
      <c r="E114" s="23" t="s">
        <v>49</v>
      </c>
      <c r="F114" s="23" t="s">
        <v>73</v>
      </c>
      <c r="G114" s="24">
        <v>400</v>
      </c>
      <c r="H114" s="24"/>
      <c r="I114" s="24">
        <v>400</v>
      </c>
      <c r="J114" s="24"/>
      <c r="K114" s="24">
        <v>400</v>
      </c>
      <c r="L114" s="24"/>
      <c r="M114" s="24">
        <v>400</v>
      </c>
      <c r="N114" s="24"/>
    </row>
    <row r="115" spans="1:14" s="13" customFormat="1" ht="64.2" customHeight="1">
      <c r="A115" s="16">
        <v>2</v>
      </c>
      <c r="B115" s="35" t="s">
        <v>206</v>
      </c>
      <c r="C115" s="33" t="s">
        <v>86</v>
      </c>
      <c r="D115" s="33" t="s">
        <v>87</v>
      </c>
      <c r="E115" s="33" t="s">
        <v>48</v>
      </c>
      <c r="F115" s="33"/>
      <c r="G115" s="34">
        <f t="shared" ref="G115:H115" si="147">SUMIFS(G116:G1152,$C116:$C1152,$C116,$D116:$D1152,$D116,$E116:$E1152,$E116)</f>
        <v>19747.099999999999</v>
      </c>
      <c r="H115" s="34">
        <f t="shared" si="147"/>
        <v>0</v>
      </c>
      <c r="I115" s="34">
        <f t="shared" ref="I115:N115" si="148">SUMIFS(I116:I1152,$C116:$C1152,$C116,$D116:$D1152,$D116,$E116:$E1152,$E116)</f>
        <v>19747.099999999999</v>
      </c>
      <c r="J115" s="34">
        <f t="shared" si="148"/>
        <v>0</v>
      </c>
      <c r="K115" s="34">
        <f t="shared" ref="K115:L115" si="149">SUMIFS(K116:K1152,$C116:$C1152,$C116,$D116:$D1152,$D116,$E116:$E1152,$E116)</f>
        <v>19747.099999999999</v>
      </c>
      <c r="L115" s="34">
        <f t="shared" si="149"/>
        <v>0</v>
      </c>
      <c r="M115" s="34">
        <f t="shared" si="148"/>
        <v>19747.099999999999</v>
      </c>
      <c r="N115" s="34">
        <f t="shared" si="148"/>
        <v>0</v>
      </c>
    </row>
    <row r="116" spans="1:14" s="13" customFormat="1" ht="15.6">
      <c r="A116" s="17">
        <v>3</v>
      </c>
      <c r="B116" s="22" t="s">
        <v>46</v>
      </c>
      <c r="C116" s="23" t="s">
        <v>86</v>
      </c>
      <c r="D116" s="23" t="s">
        <v>87</v>
      </c>
      <c r="E116" s="23" t="s">
        <v>48</v>
      </c>
      <c r="F116" s="23" t="s">
        <v>91</v>
      </c>
      <c r="G116" s="24">
        <v>19747.099999999999</v>
      </c>
      <c r="H116" s="24"/>
      <c r="I116" s="24">
        <v>19747.099999999999</v>
      </c>
      <c r="J116" s="24"/>
      <c r="K116" s="24">
        <v>19747.099999999999</v>
      </c>
      <c r="L116" s="24"/>
      <c r="M116" s="24">
        <v>19747.099999999999</v>
      </c>
      <c r="N116" s="24"/>
    </row>
    <row r="117" spans="1:14" s="13" customFormat="1" ht="51" customHeight="1">
      <c r="A117" s="16">
        <v>2</v>
      </c>
      <c r="B117" s="41" t="s">
        <v>35</v>
      </c>
      <c r="C117" s="33" t="s">
        <v>86</v>
      </c>
      <c r="D117" s="33" t="s">
        <v>87</v>
      </c>
      <c r="E117" s="33" t="s">
        <v>122</v>
      </c>
      <c r="F117" s="33"/>
      <c r="G117" s="34">
        <f t="shared" ref="G117:H117" si="150">SUMIFS(G118:G1151,$C118:$C1151,$C118,$D118:$D1151,$D118,$E118:$E1151,$E118)</f>
        <v>0</v>
      </c>
      <c r="H117" s="34">
        <f t="shared" si="150"/>
        <v>0</v>
      </c>
      <c r="I117" s="34">
        <f t="shared" ref="I117:N117" si="151">SUMIFS(I118:I1151,$C118:$C1151,$C118,$D118:$D1151,$D118,$E118:$E1151,$E118)</f>
        <v>0</v>
      </c>
      <c r="J117" s="34">
        <f t="shared" si="151"/>
        <v>0</v>
      </c>
      <c r="K117" s="34">
        <f t="shared" ref="K117:L117" si="152">SUMIFS(K118:K1151,$C118:$C1151,$C118,$D118:$D1151,$D118,$E118:$E1151,$E118)</f>
        <v>0</v>
      </c>
      <c r="L117" s="34">
        <f t="shared" si="152"/>
        <v>0</v>
      </c>
      <c r="M117" s="34">
        <f t="shared" si="151"/>
        <v>0</v>
      </c>
      <c r="N117" s="34">
        <f t="shared" si="151"/>
        <v>0</v>
      </c>
    </row>
    <row r="118" spans="1:14" s="13" customFormat="1" ht="31.2">
      <c r="A118" s="17">
        <v>3</v>
      </c>
      <c r="B118" s="22" t="s">
        <v>11</v>
      </c>
      <c r="C118" s="23" t="s">
        <v>86</v>
      </c>
      <c r="D118" s="23" t="s">
        <v>87</v>
      </c>
      <c r="E118" s="23" t="s">
        <v>122</v>
      </c>
      <c r="F118" s="23" t="s">
        <v>73</v>
      </c>
      <c r="G118" s="24"/>
      <c r="H118" s="24"/>
      <c r="I118" s="24"/>
      <c r="J118" s="24"/>
      <c r="K118" s="24"/>
      <c r="L118" s="24"/>
      <c r="M118" s="24"/>
      <c r="N118" s="24"/>
    </row>
    <row r="119" spans="1:14" s="13" customFormat="1" ht="15.6">
      <c r="A119" s="14">
        <v>0</v>
      </c>
      <c r="B119" s="26" t="s">
        <v>108</v>
      </c>
      <c r="C119" s="27" t="s">
        <v>92</v>
      </c>
      <c r="D119" s="27" t="s">
        <v>114</v>
      </c>
      <c r="E119" s="27"/>
      <c r="F119" s="27"/>
      <c r="G119" s="28">
        <f>SUMIFS(G120:G1162,$C120:$C1162,$C120)/3</f>
        <v>197096.00000000003</v>
      </c>
      <c r="H119" s="28">
        <f>SUMIFS(H120:H1152,$C120:$C1152,$C120)/3</f>
        <v>87341.900000000009</v>
      </c>
      <c r="I119" s="28">
        <f>SUMIFS(I120:I1162,$C120:$C1162,$C120)/3</f>
        <v>188871.30000000002</v>
      </c>
      <c r="J119" s="28">
        <f>SUMIFS(J120:J1152,$C120:$C1152,$C120)/3</f>
        <v>87341.900000000009</v>
      </c>
      <c r="K119" s="28">
        <f>SUMIFS(K120:K1162,$C120:$C1162,$C120)/3</f>
        <v>120189.7</v>
      </c>
      <c r="L119" s="28">
        <f>SUMIFS(L120:L1152,$C120:$C1152,$C120)/3</f>
        <v>12831.5</v>
      </c>
      <c r="M119" s="28">
        <f>SUMIFS(M120:M1162,$C120:$C1162,$C120)/3</f>
        <v>120189.7</v>
      </c>
      <c r="N119" s="28">
        <f>SUMIFS(N120:N1152,$C120:$C1152,$C120)/3</f>
        <v>12831.5</v>
      </c>
    </row>
    <row r="120" spans="1:14" s="13" customFormat="1" ht="15.6">
      <c r="A120" s="15">
        <v>1</v>
      </c>
      <c r="B120" s="29" t="s">
        <v>58</v>
      </c>
      <c r="C120" s="30" t="s">
        <v>92</v>
      </c>
      <c r="D120" s="30" t="s">
        <v>69</v>
      </c>
      <c r="E120" s="30"/>
      <c r="F120" s="30"/>
      <c r="G120" s="31">
        <f t="shared" ref="G120:H120" si="153">SUMIFS(G121:G1155,$C121:$C1155,$C121,$D121:$D1155,$D121)/2</f>
        <v>7233</v>
      </c>
      <c r="H120" s="31">
        <f t="shared" si="153"/>
        <v>6339.3</v>
      </c>
      <c r="I120" s="31">
        <f t="shared" ref="I120:N120" si="154">SUMIFS(I121:I1155,$C121:$C1155,$C121,$D121:$D1155,$D121)/2</f>
        <v>7233</v>
      </c>
      <c r="J120" s="31">
        <f t="shared" si="154"/>
        <v>6339.3</v>
      </c>
      <c r="K120" s="31">
        <f t="shared" ref="K120:L120" si="155">SUMIFS(K121:K1155,$C121:$C1155,$C121,$D121:$D1155,$D121)/2</f>
        <v>14066.8</v>
      </c>
      <c r="L120" s="31">
        <f t="shared" si="155"/>
        <v>12831.5</v>
      </c>
      <c r="M120" s="31">
        <f t="shared" si="154"/>
        <v>14066.8</v>
      </c>
      <c r="N120" s="31">
        <f t="shared" si="154"/>
        <v>12831.5</v>
      </c>
    </row>
    <row r="121" spans="1:14" s="13" customFormat="1" ht="67.2" customHeight="1">
      <c r="A121" s="16">
        <v>2</v>
      </c>
      <c r="B121" s="41" t="s">
        <v>225</v>
      </c>
      <c r="C121" s="33" t="s">
        <v>92</v>
      </c>
      <c r="D121" s="33" t="s">
        <v>69</v>
      </c>
      <c r="E121" s="33" t="s">
        <v>224</v>
      </c>
      <c r="F121" s="33" t="s">
        <v>71</v>
      </c>
      <c r="G121" s="34">
        <f t="shared" ref="G121:H121" si="156">SUMIFS(G122:G1152,$C122:$C1152,$C122,$D122:$D1152,$D122,$E122:$E1152,$E122)</f>
        <v>6673</v>
      </c>
      <c r="H121" s="34">
        <f t="shared" si="156"/>
        <v>6339.3</v>
      </c>
      <c r="I121" s="34">
        <f t="shared" ref="I121:N121" si="157">SUMIFS(I122:I1152,$C122:$C1152,$C122,$D122:$D1152,$D122,$E122:$E1152,$E122)</f>
        <v>6673</v>
      </c>
      <c r="J121" s="34">
        <f t="shared" si="157"/>
        <v>6339.3</v>
      </c>
      <c r="K121" s="34">
        <f t="shared" ref="K121:L121" si="158">SUMIFS(K122:K1152,$C122:$C1152,$C122,$D122:$D1152,$D122,$E122:$E1152,$E122)</f>
        <v>13506.8</v>
      </c>
      <c r="L121" s="34">
        <f t="shared" si="158"/>
        <v>12831.5</v>
      </c>
      <c r="M121" s="34">
        <f t="shared" si="157"/>
        <v>13506.8</v>
      </c>
      <c r="N121" s="34">
        <f t="shared" si="157"/>
        <v>12831.5</v>
      </c>
    </row>
    <row r="122" spans="1:14" s="13" customFormat="1" ht="15.6">
      <c r="A122" s="17">
        <v>3</v>
      </c>
      <c r="B122" s="22" t="s">
        <v>226</v>
      </c>
      <c r="C122" s="23" t="s">
        <v>92</v>
      </c>
      <c r="D122" s="23" t="s">
        <v>69</v>
      </c>
      <c r="E122" s="23" t="s">
        <v>224</v>
      </c>
      <c r="F122" s="23" t="s">
        <v>135</v>
      </c>
      <c r="G122" s="24"/>
      <c r="H122" s="24"/>
      <c r="I122" s="24"/>
      <c r="J122" s="24"/>
      <c r="K122" s="24">
        <v>9020</v>
      </c>
      <c r="L122" s="24">
        <v>8569</v>
      </c>
      <c r="M122" s="24">
        <v>9020</v>
      </c>
      <c r="N122" s="24">
        <v>8569</v>
      </c>
    </row>
    <row r="123" spans="1:14" s="13" customFormat="1" ht="15.6">
      <c r="A123" s="17">
        <v>3</v>
      </c>
      <c r="B123" s="22" t="s">
        <v>129</v>
      </c>
      <c r="C123" s="23" t="s">
        <v>92</v>
      </c>
      <c r="D123" s="23" t="s">
        <v>69</v>
      </c>
      <c r="E123" s="23" t="s">
        <v>224</v>
      </c>
      <c r="F123" s="23" t="s">
        <v>128</v>
      </c>
      <c r="G123" s="24">
        <v>6673</v>
      </c>
      <c r="H123" s="24">
        <v>6339.3</v>
      </c>
      <c r="I123" s="24">
        <v>6673</v>
      </c>
      <c r="J123" s="24">
        <v>6339.3</v>
      </c>
      <c r="K123" s="24">
        <v>4486.8</v>
      </c>
      <c r="L123" s="24">
        <v>4262.5</v>
      </c>
      <c r="M123" s="24">
        <v>4486.8</v>
      </c>
      <c r="N123" s="24">
        <v>4262.5</v>
      </c>
    </row>
    <row r="124" spans="1:14" s="13" customFormat="1" ht="67.2" customHeight="1">
      <c r="A124" s="16">
        <v>2</v>
      </c>
      <c r="B124" s="35" t="s">
        <v>206</v>
      </c>
      <c r="C124" s="33" t="s">
        <v>92</v>
      </c>
      <c r="D124" s="33" t="s">
        <v>69</v>
      </c>
      <c r="E124" s="33" t="s">
        <v>48</v>
      </c>
      <c r="F124" s="33" t="s">
        <v>71</v>
      </c>
      <c r="G124" s="34">
        <f t="shared" ref="G124:H124" si="159">SUMIFS(G125:G1155,$C125:$C1155,$C125,$D125:$D1155,$D125,$E125:$E1155,$E125)</f>
        <v>0</v>
      </c>
      <c r="H124" s="34">
        <f t="shared" si="159"/>
        <v>0</v>
      </c>
      <c r="I124" s="34">
        <f t="shared" ref="I124:N124" si="160">SUMIFS(I125:I1155,$C125:$C1155,$C125,$D125:$D1155,$D125,$E125:$E1155,$E125)</f>
        <v>0</v>
      </c>
      <c r="J124" s="34">
        <f t="shared" si="160"/>
        <v>0</v>
      </c>
      <c r="K124" s="34">
        <f t="shared" ref="K124:L124" si="161">SUMIFS(K125:K1155,$C125:$C1155,$C125,$D125:$D1155,$D125,$E125:$E1155,$E125)</f>
        <v>0</v>
      </c>
      <c r="L124" s="34">
        <f t="shared" si="161"/>
        <v>0</v>
      </c>
      <c r="M124" s="34">
        <f t="shared" si="160"/>
        <v>0</v>
      </c>
      <c r="N124" s="34">
        <f t="shared" si="160"/>
        <v>0</v>
      </c>
    </row>
    <row r="125" spans="1:14" s="13" customFormat="1" ht="15.6">
      <c r="A125" s="17">
        <v>3</v>
      </c>
      <c r="B125" s="22" t="s">
        <v>46</v>
      </c>
      <c r="C125" s="23" t="s">
        <v>92</v>
      </c>
      <c r="D125" s="23" t="s">
        <v>69</v>
      </c>
      <c r="E125" s="23" t="s">
        <v>48</v>
      </c>
      <c r="F125" s="23" t="s">
        <v>91</v>
      </c>
      <c r="G125" s="24"/>
      <c r="H125" s="24"/>
      <c r="I125" s="24"/>
      <c r="J125" s="24"/>
      <c r="K125" s="24"/>
      <c r="L125" s="24"/>
      <c r="M125" s="24"/>
      <c r="N125" s="24"/>
    </row>
    <row r="126" spans="1:14" s="13" customFormat="1" ht="62.4">
      <c r="A126" s="16">
        <v>2</v>
      </c>
      <c r="B126" s="41" t="s">
        <v>167</v>
      </c>
      <c r="C126" s="33" t="s">
        <v>92</v>
      </c>
      <c r="D126" s="33" t="s">
        <v>69</v>
      </c>
      <c r="E126" s="33" t="s">
        <v>49</v>
      </c>
      <c r="F126" s="33"/>
      <c r="G126" s="34">
        <f t="shared" ref="G126:H126" si="162">SUMIFS(G127:G1157,$C127:$C1157,$C127,$D127:$D1157,$D127,$E127:$E1157,$E127)</f>
        <v>530</v>
      </c>
      <c r="H126" s="34">
        <f t="shared" si="162"/>
        <v>0</v>
      </c>
      <c r="I126" s="34">
        <f t="shared" ref="I126:N126" si="163">SUMIFS(I127:I1157,$C127:$C1157,$C127,$D127:$D1157,$D127,$E127:$E1157,$E127)</f>
        <v>530</v>
      </c>
      <c r="J126" s="34">
        <f t="shared" si="163"/>
        <v>0</v>
      </c>
      <c r="K126" s="34">
        <f t="shared" ref="K126:L126" si="164">SUMIFS(K127:K1157,$C127:$C1157,$C127,$D127:$D1157,$D127,$E127:$E1157,$E127)</f>
        <v>530</v>
      </c>
      <c r="L126" s="34">
        <f t="shared" si="164"/>
        <v>0</v>
      </c>
      <c r="M126" s="34">
        <f t="shared" si="163"/>
        <v>530</v>
      </c>
      <c r="N126" s="34">
        <f t="shared" si="163"/>
        <v>0</v>
      </c>
    </row>
    <row r="127" spans="1:14" s="13" customFormat="1" ht="31.2">
      <c r="A127" s="17">
        <v>3</v>
      </c>
      <c r="B127" s="22" t="s">
        <v>11</v>
      </c>
      <c r="C127" s="23" t="s">
        <v>92</v>
      </c>
      <c r="D127" s="23" t="s">
        <v>69</v>
      </c>
      <c r="E127" s="23" t="s">
        <v>49</v>
      </c>
      <c r="F127" s="23" t="s">
        <v>73</v>
      </c>
      <c r="G127" s="24">
        <v>530</v>
      </c>
      <c r="H127" s="24"/>
      <c r="I127" s="24">
        <v>530</v>
      </c>
      <c r="J127" s="24"/>
      <c r="K127" s="24">
        <v>530</v>
      </c>
      <c r="L127" s="24"/>
      <c r="M127" s="24">
        <v>530</v>
      </c>
      <c r="N127" s="24"/>
    </row>
    <row r="128" spans="1:14" s="13" customFormat="1" ht="15.6">
      <c r="A128" s="17">
        <v>3</v>
      </c>
      <c r="B128" s="22" t="s">
        <v>46</v>
      </c>
      <c r="C128" s="23" t="s">
        <v>92</v>
      </c>
      <c r="D128" s="23" t="s">
        <v>69</v>
      </c>
      <c r="E128" s="23" t="s">
        <v>49</v>
      </c>
      <c r="F128" s="23" t="s">
        <v>91</v>
      </c>
      <c r="G128" s="24"/>
      <c r="H128" s="24"/>
      <c r="I128" s="24"/>
      <c r="J128" s="24"/>
      <c r="K128" s="24"/>
      <c r="L128" s="24"/>
      <c r="M128" s="24"/>
      <c r="N128" s="24"/>
    </row>
    <row r="129" spans="1:14" s="13" customFormat="1" ht="46.8">
      <c r="A129" s="16">
        <v>2</v>
      </c>
      <c r="B129" s="41" t="s">
        <v>215</v>
      </c>
      <c r="C129" s="33" t="s">
        <v>92</v>
      </c>
      <c r="D129" s="33" t="s">
        <v>69</v>
      </c>
      <c r="E129" s="33" t="s">
        <v>160</v>
      </c>
      <c r="F129" s="33" t="s">
        <v>71</v>
      </c>
      <c r="G129" s="34">
        <f t="shared" ref="G129:H129" si="165">SUMIFS(G130:G1160,$C130:$C1160,$C130,$D130:$D1160,$D130,$E130:$E1160,$E130)</f>
        <v>30</v>
      </c>
      <c r="H129" s="34">
        <f t="shared" si="165"/>
        <v>0</v>
      </c>
      <c r="I129" s="34">
        <f t="shared" ref="I129:N129" si="166">SUMIFS(I130:I1160,$C130:$C1160,$C130,$D130:$D1160,$D130,$E130:$E1160,$E130)</f>
        <v>30</v>
      </c>
      <c r="J129" s="34">
        <f t="shared" si="166"/>
        <v>0</v>
      </c>
      <c r="K129" s="34">
        <f t="shared" ref="K129:L129" si="167">SUMIFS(K130:K1160,$C130:$C1160,$C130,$D130:$D1160,$D130,$E130:$E1160,$E130)</f>
        <v>30</v>
      </c>
      <c r="L129" s="34">
        <f t="shared" si="167"/>
        <v>0</v>
      </c>
      <c r="M129" s="34">
        <f t="shared" si="166"/>
        <v>30</v>
      </c>
      <c r="N129" s="34">
        <f t="shared" si="166"/>
        <v>0</v>
      </c>
    </row>
    <row r="130" spans="1:14" s="13" customFormat="1" ht="31.2">
      <c r="A130" s="17">
        <v>3</v>
      </c>
      <c r="B130" s="22" t="s">
        <v>11</v>
      </c>
      <c r="C130" s="23" t="s">
        <v>92</v>
      </c>
      <c r="D130" s="23" t="s">
        <v>69</v>
      </c>
      <c r="E130" s="23" t="s">
        <v>160</v>
      </c>
      <c r="F130" s="23" t="s">
        <v>73</v>
      </c>
      <c r="G130" s="24">
        <v>30</v>
      </c>
      <c r="H130" s="24"/>
      <c r="I130" s="24">
        <v>30</v>
      </c>
      <c r="J130" s="24"/>
      <c r="K130" s="24">
        <v>30</v>
      </c>
      <c r="L130" s="24"/>
      <c r="M130" s="24">
        <v>30</v>
      </c>
      <c r="N130" s="24"/>
    </row>
    <row r="131" spans="1:14" s="13" customFormat="1" ht="15.6">
      <c r="A131" s="15">
        <v>1</v>
      </c>
      <c r="B131" s="40" t="s">
        <v>118</v>
      </c>
      <c r="C131" s="30" t="s">
        <v>92</v>
      </c>
      <c r="D131" s="30" t="s">
        <v>88</v>
      </c>
      <c r="E131" s="30"/>
      <c r="F131" s="30"/>
      <c r="G131" s="31">
        <f t="shared" ref="G131:H131" si="168">SUMIFS(G132:G1168,$C132:$C1168,$C132,$D132:$D1168,$D132)/2</f>
        <v>82740.100000000006</v>
      </c>
      <c r="H131" s="31">
        <f t="shared" si="168"/>
        <v>81002.600000000006</v>
      </c>
      <c r="I131" s="31">
        <f t="shared" ref="I131:N131" si="169">SUMIFS(I132:I1168,$C132:$C1168,$C132,$D132:$D1168,$D132)/2</f>
        <v>82740.100000000006</v>
      </c>
      <c r="J131" s="31">
        <f t="shared" si="169"/>
        <v>81002.600000000006</v>
      </c>
      <c r="K131" s="31">
        <f t="shared" ref="K131:L131" si="170">SUMIFS(K132:K1168,$C132:$C1168,$C132,$D132:$D1168,$D132)/2</f>
        <v>0</v>
      </c>
      <c r="L131" s="31">
        <f t="shared" si="170"/>
        <v>0</v>
      </c>
      <c r="M131" s="31">
        <f t="shared" si="169"/>
        <v>0</v>
      </c>
      <c r="N131" s="31">
        <f t="shared" si="169"/>
        <v>0</v>
      </c>
    </row>
    <row r="132" spans="1:14" s="13" customFormat="1" ht="35.4" customHeight="1">
      <c r="A132" s="16">
        <v>2</v>
      </c>
      <c r="B132" s="41" t="s">
        <v>222</v>
      </c>
      <c r="C132" s="42" t="s">
        <v>92</v>
      </c>
      <c r="D132" s="42" t="s">
        <v>88</v>
      </c>
      <c r="E132" s="42" t="s">
        <v>223</v>
      </c>
      <c r="F132" s="42" t="s">
        <v>71</v>
      </c>
      <c r="G132" s="34">
        <f t="shared" ref="G132:H132" si="171">SUMIFS(G133:G1165,$C133:$C1165,$C133,$D133:$D1165,$D133,$E133:$E1165,$E133)</f>
        <v>82740.100000000006</v>
      </c>
      <c r="H132" s="34">
        <f t="shared" si="171"/>
        <v>81002.600000000006</v>
      </c>
      <c r="I132" s="34">
        <f t="shared" ref="I132:N132" si="172">SUMIFS(I133:I1165,$C133:$C1165,$C133,$D133:$D1165,$D133,$E133:$E1165,$E133)</f>
        <v>82740.100000000006</v>
      </c>
      <c r="J132" s="34">
        <f t="shared" si="172"/>
        <v>81002.600000000006</v>
      </c>
      <c r="K132" s="34">
        <f t="shared" ref="K132:L132" si="173">SUMIFS(K133:K1165,$C133:$C1165,$C133,$D133:$D1165,$D133,$E133:$E1165,$E133)</f>
        <v>0</v>
      </c>
      <c r="L132" s="34">
        <f t="shared" si="173"/>
        <v>0</v>
      </c>
      <c r="M132" s="34">
        <f t="shared" si="172"/>
        <v>0</v>
      </c>
      <c r="N132" s="34">
        <f t="shared" si="172"/>
        <v>0</v>
      </c>
    </row>
    <row r="133" spans="1:14" s="13" customFormat="1" ht="109.2">
      <c r="A133" s="17">
        <v>3</v>
      </c>
      <c r="B133" s="22" t="s">
        <v>119</v>
      </c>
      <c r="C133" s="23" t="s">
        <v>92</v>
      </c>
      <c r="D133" s="23" t="s">
        <v>88</v>
      </c>
      <c r="E133" s="23" t="s">
        <v>223</v>
      </c>
      <c r="F133" s="23" t="s">
        <v>120</v>
      </c>
      <c r="G133" s="24">
        <v>82740.100000000006</v>
      </c>
      <c r="H133" s="24">
        <v>81002.600000000006</v>
      </c>
      <c r="I133" s="24">
        <v>82740.100000000006</v>
      </c>
      <c r="J133" s="24">
        <v>81002.600000000006</v>
      </c>
      <c r="K133" s="24"/>
      <c r="L133" s="24"/>
      <c r="M133" s="24"/>
      <c r="N133" s="24"/>
    </row>
    <row r="134" spans="1:14" s="13" customFormat="1" ht="15.6">
      <c r="A134" s="17">
        <v>3</v>
      </c>
      <c r="B134" s="22" t="s">
        <v>46</v>
      </c>
      <c r="C134" s="23" t="s">
        <v>92</v>
      </c>
      <c r="D134" s="23" t="s">
        <v>88</v>
      </c>
      <c r="E134" s="23" t="s">
        <v>223</v>
      </c>
      <c r="F134" s="23" t="s">
        <v>91</v>
      </c>
      <c r="G134" s="24"/>
      <c r="H134" s="24"/>
      <c r="I134" s="24"/>
      <c r="J134" s="24"/>
      <c r="K134" s="24"/>
      <c r="L134" s="24"/>
      <c r="M134" s="24"/>
      <c r="N134" s="24"/>
    </row>
    <row r="135" spans="1:14" s="13" customFormat="1" ht="62.4">
      <c r="A135" s="16">
        <v>2</v>
      </c>
      <c r="B135" s="41" t="s">
        <v>207</v>
      </c>
      <c r="C135" s="33" t="s">
        <v>92</v>
      </c>
      <c r="D135" s="33" t="s">
        <v>88</v>
      </c>
      <c r="E135" s="42" t="s">
        <v>117</v>
      </c>
      <c r="F135" s="42" t="s">
        <v>71</v>
      </c>
      <c r="G135" s="34">
        <f t="shared" ref="G135:H135" si="174">SUMIFS(G136:G1168,$C136:$C1168,$C136,$D136:$D1168,$D136,$E136:$E1168,$E136)</f>
        <v>0</v>
      </c>
      <c r="H135" s="34">
        <f t="shared" si="174"/>
        <v>0</v>
      </c>
      <c r="I135" s="34">
        <f t="shared" ref="I135:N135" si="175">SUMIFS(I136:I1168,$C136:$C1168,$C136,$D136:$D1168,$D136,$E136:$E1168,$E136)</f>
        <v>0</v>
      </c>
      <c r="J135" s="34">
        <f t="shared" si="175"/>
        <v>0</v>
      </c>
      <c r="K135" s="34">
        <f t="shared" ref="K135:L135" si="176">SUMIFS(K136:K1168,$C136:$C1168,$C136,$D136:$D1168,$D136,$E136:$E1168,$E136)</f>
        <v>0</v>
      </c>
      <c r="L135" s="34">
        <f t="shared" si="176"/>
        <v>0</v>
      </c>
      <c r="M135" s="34">
        <f t="shared" si="175"/>
        <v>0</v>
      </c>
      <c r="N135" s="34">
        <f t="shared" si="175"/>
        <v>0</v>
      </c>
    </row>
    <row r="136" spans="1:14" s="13" customFormat="1" ht="15.6">
      <c r="A136" s="17">
        <v>3</v>
      </c>
      <c r="B136" s="22" t="s">
        <v>46</v>
      </c>
      <c r="C136" s="23" t="s">
        <v>92</v>
      </c>
      <c r="D136" s="23" t="s">
        <v>88</v>
      </c>
      <c r="E136" s="23" t="s">
        <v>117</v>
      </c>
      <c r="F136" s="23" t="s">
        <v>91</v>
      </c>
      <c r="G136" s="24"/>
      <c r="H136" s="24"/>
      <c r="I136" s="24"/>
      <c r="J136" s="24"/>
      <c r="K136" s="24"/>
      <c r="L136" s="24"/>
      <c r="M136" s="24"/>
      <c r="N136" s="24"/>
    </row>
    <row r="137" spans="1:14" s="13" customFormat="1" ht="62.4">
      <c r="A137" s="16">
        <v>2</v>
      </c>
      <c r="B137" s="41" t="s">
        <v>167</v>
      </c>
      <c r="C137" s="33" t="s">
        <v>92</v>
      </c>
      <c r="D137" s="33" t="s">
        <v>88</v>
      </c>
      <c r="E137" s="42" t="s">
        <v>49</v>
      </c>
      <c r="F137" s="42" t="s">
        <v>71</v>
      </c>
      <c r="G137" s="34">
        <f t="shared" ref="G137:H137" si="177">SUMIFS(G138:G1170,$C138:$C1170,$C138,$D138:$D1170,$D138,$E138:$E1170,$E138)</f>
        <v>0</v>
      </c>
      <c r="H137" s="34">
        <f t="shared" si="177"/>
        <v>0</v>
      </c>
      <c r="I137" s="34">
        <f t="shared" ref="I137:N137" si="178">SUMIFS(I138:I1170,$C138:$C1170,$C138,$D138:$D1170,$D138,$E138:$E1170,$E138)</f>
        <v>0</v>
      </c>
      <c r="J137" s="34">
        <f t="shared" si="178"/>
        <v>0</v>
      </c>
      <c r="K137" s="34">
        <f t="shared" ref="K137:L137" si="179">SUMIFS(K138:K1170,$C138:$C1170,$C138,$D138:$D1170,$D138,$E138:$E1170,$E138)</f>
        <v>0</v>
      </c>
      <c r="L137" s="34">
        <f t="shared" si="179"/>
        <v>0</v>
      </c>
      <c r="M137" s="34">
        <f t="shared" si="178"/>
        <v>0</v>
      </c>
      <c r="N137" s="34">
        <f t="shared" si="178"/>
        <v>0</v>
      </c>
    </row>
    <row r="138" spans="1:14" s="13" customFormat="1" ht="31.2">
      <c r="A138" s="17">
        <v>3</v>
      </c>
      <c r="B138" s="22" t="s">
        <v>11</v>
      </c>
      <c r="C138" s="23" t="s">
        <v>92</v>
      </c>
      <c r="D138" s="23" t="s">
        <v>88</v>
      </c>
      <c r="E138" s="23" t="s">
        <v>49</v>
      </c>
      <c r="F138" s="23" t="s">
        <v>73</v>
      </c>
      <c r="G138" s="24"/>
      <c r="H138" s="24"/>
      <c r="I138" s="24"/>
      <c r="J138" s="24"/>
      <c r="K138" s="24"/>
      <c r="L138" s="24"/>
      <c r="M138" s="24"/>
      <c r="N138" s="24"/>
    </row>
    <row r="139" spans="1:14" s="13" customFormat="1" ht="15.6">
      <c r="A139" s="17">
        <v>3</v>
      </c>
      <c r="B139" s="22" t="s">
        <v>46</v>
      </c>
      <c r="C139" s="23" t="s">
        <v>92</v>
      </c>
      <c r="D139" s="23" t="s">
        <v>88</v>
      </c>
      <c r="E139" s="23" t="s">
        <v>49</v>
      </c>
      <c r="F139" s="23" t="s">
        <v>91</v>
      </c>
      <c r="G139" s="24"/>
      <c r="H139" s="24"/>
      <c r="I139" s="24"/>
      <c r="J139" s="24"/>
      <c r="K139" s="24"/>
      <c r="L139" s="24"/>
      <c r="M139" s="24"/>
      <c r="N139" s="24"/>
    </row>
    <row r="140" spans="1:14" s="13" customFormat="1" ht="15.6">
      <c r="A140" s="15">
        <v>1</v>
      </c>
      <c r="B140" s="40" t="s">
        <v>127</v>
      </c>
      <c r="C140" s="44" t="s">
        <v>92</v>
      </c>
      <c r="D140" s="44" t="s">
        <v>78</v>
      </c>
      <c r="E140" s="44" t="s">
        <v>6</v>
      </c>
      <c r="F140" s="44" t="s">
        <v>71</v>
      </c>
      <c r="G140" s="31">
        <f t="shared" ref="G140:H140" si="180">SUMIFS(G141:G1177,$C141:$C1177,$C141,$D141:$D1177,$D141)/2</f>
        <v>0</v>
      </c>
      <c r="H140" s="31">
        <f t="shared" si="180"/>
        <v>0</v>
      </c>
      <c r="I140" s="31">
        <f t="shared" ref="I140:N140" si="181">SUMIFS(I141:I1177,$C141:$C1177,$C141,$D141:$D1177,$D141)/2</f>
        <v>0</v>
      </c>
      <c r="J140" s="31">
        <f t="shared" si="181"/>
        <v>0</v>
      </c>
      <c r="K140" s="31">
        <f t="shared" ref="K140:L140" si="182">SUMIFS(K141:K1177,$C141:$C1177,$C141,$D141:$D1177,$D141)/2</f>
        <v>0</v>
      </c>
      <c r="L140" s="31">
        <f t="shared" si="182"/>
        <v>0</v>
      </c>
      <c r="M140" s="31">
        <f t="shared" si="181"/>
        <v>0</v>
      </c>
      <c r="N140" s="31">
        <f t="shared" si="181"/>
        <v>0</v>
      </c>
    </row>
    <row r="141" spans="1:14" s="13" customFormat="1" ht="37.200000000000003" customHeight="1">
      <c r="A141" s="16">
        <v>2</v>
      </c>
      <c r="B141" s="41" t="s">
        <v>204</v>
      </c>
      <c r="C141" s="33" t="s">
        <v>92</v>
      </c>
      <c r="D141" s="33" t="s">
        <v>78</v>
      </c>
      <c r="E141" s="42" t="s">
        <v>59</v>
      </c>
      <c r="F141" s="42" t="s">
        <v>71</v>
      </c>
      <c r="G141" s="34">
        <f t="shared" ref="G141:H141" si="183">SUMIFS(G142:G1174,$C142:$C1174,$C142,$D142:$D1174,$D142,$E142:$E1174,$E142)</f>
        <v>0</v>
      </c>
      <c r="H141" s="34">
        <f t="shared" si="183"/>
        <v>0</v>
      </c>
      <c r="I141" s="34">
        <f t="shared" ref="I141:N141" si="184">SUMIFS(I142:I1174,$C142:$C1174,$C142,$D142:$D1174,$D142,$E142:$E1174,$E142)</f>
        <v>0</v>
      </c>
      <c r="J141" s="34">
        <f t="shared" si="184"/>
        <v>0</v>
      </c>
      <c r="K141" s="34">
        <f t="shared" ref="K141:L141" si="185">SUMIFS(K142:K1174,$C142:$C1174,$C142,$D142:$D1174,$D142,$E142:$E1174,$E142)</f>
        <v>0</v>
      </c>
      <c r="L141" s="34">
        <f t="shared" si="185"/>
        <v>0</v>
      </c>
      <c r="M141" s="34">
        <f t="shared" si="184"/>
        <v>0</v>
      </c>
      <c r="N141" s="34">
        <f t="shared" si="184"/>
        <v>0</v>
      </c>
    </row>
    <row r="142" spans="1:14" s="13" customFormat="1" ht="15.6">
      <c r="A142" s="17">
        <v>3</v>
      </c>
      <c r="B142" s="22" t="s">
        <v>46</v>
      </c>
      <c r="C142" s="23" t="s">
        <v>92</v>
      </c>
      <c r="D142" s="23" t="s">
        <v>78</v>
      </c>
      <c r="E142" s="23" t="s">
        <v>59</v>
      </c>
      <c r="F142" s="23" t="s">
        <v>91</v>
      </c>
      <c r="G142" s="24"/>
      <c r="H142" s="24"/>
      <c r="I142" s="24"/>
      <c r="J142" s="24"/>
      <c r="K142" s="24"/>
      <c r="L142" s="24"/>
      <c r="M142" s="24"/>
      <c r="N142" s="24"/>
    </row>
    <row r="143" spans="1:14" s="13" customFormat="1" ht="46.8">
      <c r="A143" s="16">
        <v>2</v>
      </c>
      <c r="B143" s="41" t="s">
        <v>208</v>
      </c>
      <c r="C143" s="42" t="s">
        <v>92</v>
      </c>
      <c r="D143" s="42" t="s">
        <v>78</v>
      </c>
      <c r="E143" s="42" t="s">
        <v>126</v>
      </c>
      <c r="F143" s="42" t="s">
        <v>71</v>
      </c>
      <c r="G143" s="34">
        <f t="shared" ref="G143:H143" si="186">SUMIFS(G144:G1176,$C144:$C1176,$C144,$D144:$D1176,$D144,$E144:$E1176,$E144)</f>
        <v>0</v>
      </c>
      <c r="H143" s="34">
        <f t="shared" si="186"/>
        <v>0</v>
      </c>
      <c r="I143" s="34">
        <f t="shared" ref="I143:N143" si="187">SUMIFS(I144:I1176,$C144:$C1176,$C144,$D144:$D1176,$D144,$E144:$E1176,$E144)</f>
        <v>0</v>
      </c>
      <c r="J143" s="34">
        <f t="shared" si="187"/>
        <v>0</v>
      </c>
      <c r="K143" s="34">
        <f t="shared" ref="K143:L143" si="188">SUMIFS(K144:K1176,$C144:$C1176,$C144,$D144:$D1176,$D144,$E144:$E1176,$E144)</f>
        <v>0</v>
      </c>
      <c r="L143" s="34">
        <f t="shared" si="188"/>
        <v>0</v>
      </c>
      <c r="M143" s="34">
        <f t="shared" si="187"/>
        <v>0</v>
      </c>
      <c r="N143" s="34">
        <f t="shared" si="187"/>
        <v>0</v>
      </c>
    </row>
    <row r="144" spans="1:14" s="13" customFormat="1" ht="15.6">
      <c r="A144" s="17">
        <v>3</v>
      </c>
      <c r="B144" s="22" t="s">
        <v>46</v>
      </c>
      <c r="C144" s="23" t="s">
        <v>92</v>
      </c>
      <c r="D144" s="23" t="s">
        <v>78</v>
      </c>
      <c r="E144" s="23" t="s">
        <v>126</v>
      </c>
      <c r="F144" s="23" t="s">
        <v>91</v>
      </c>
      <c r="G144" s="24"/>
      <c r="H144" s="24"/>
      <c r="I144" s="24"/>
      <c r="J144" s="24"/>
      <c r="K144" s="24"/>
      <c r="L144" s="24"/>
      <c r="M144" s="24"/>
      <c r="N144" s="24"/>
    </row>
    <row r="145" spans="1:14" s="13" customFormat="1" ht="43.2" customHeight="1">
      <c r="A145" s="16">
        <v>2</v>
      </c>
      <c r="B145" s="41" t="s">
        <v>218</v>
      </c>
      <c r="C145" s="33" t="s">
        <v>92</v>
      </c>
      <c r="D145" s="33" t="s">
        <v>78</v>
      </c>
      <c r="E145" s="42" t="s">
        <v>179</v>
      </c>
      <c r="F145" s="42" t="s">
        <v>71</v>
      </c>
      <c r="G145" s="34">
        <f t="shared" ref="G145:H145" si="189">SUMIFS(G146:G1179,$C146:$C1179,$C146,$D146:$D1179,$D146,$E146:$E1179,$E146)</f>
        <v>0</v>
      </c>
      <c r="H145" s="34">
        <f t="shared" si="189"/>
        <v>0</v>
      </c>
      <c r="I145" s="34">
        <f t="shared" ref="I145:N145" si="190">SUMIFS(I146:I1179,$C146:$C1179,$C146,$D146:$D1179,$D146,$E146:$E1179,$E146)</f>
        <v>0</v>
      </c>
      <c r="J145" s="34">
        <f t="shared" si="190"/>
        <v>0</v>
      </c>
      <c r="K145" s="34">
        <f t="shared" ref="K145:L145" si="191">SUMIFS(K146:K1179,$C146:$C1179,$C146,$D146:$D1179,$D146,$E146:$E1179,$E146)</f>
        <v>0</v>
      </c>
      <c r="L145" s="34">
        <f t="shared" si="191"/>
        <v>0</v>
      </c>
      <c r="M145" s="34">
        <f t="shared" si="190"/>
        <v>0</v>
      </c>
      <c r="N145" s="34">
        <f t="shared" si="190"/>
        <v>0</v>
      </c>
    </row>
    <row r="146" spans="1:14" s="13" customFormat="1" ht="15.6">
      <c r="A146" s="17">
        <v>3</v>
      </c>
      <c r="B146" s="22" t="s">
        <v>46</v>
      </c>
      <c r="C146" s="23" t="s">
        <v>92</v>
      </c>
      <c r="D146" s="23" t="s">
        <v>78</v>
      </c>
      <c r="E146" s="23" t="s">
        <v>179</v>
      </c>
      <c r="F146" s="23" t="s">
        <v>91</v>
      </c>
      <c r="G146" s="24"/>
      <c r="H146" s="24"/>
      <c r="I146" s="24"/>
      <c r="J146" s="24"/>
      <c r="K146" s="24"/>
      <c r="L146" s="24"/>
      <c r="M146" s="24"/>
      <c r="N146" s="24"/>
    </row>
    <row r="147" spans="1:14" s="13" customFormat="1" ht="37.799999999999997" customHeight="1">
      <c r="A147" s="16">
        <v>2</v>
      </c>
      <c r="B147" s="41" t="s">
        <v>216</v>
      </c>
      <c r="C147" s="42" t="s">
        <v>92</v>
      </c>
      <c r="D147" s="42" t="s">
        <v>78</v>
      </c>
      <c r="E147" s="42" t="s">
        <v>158</v>
      </c>
      <c r="F147" s="42" t="s">
        <v>71</v>
      </c>
      <c r="G147" s="34">
        <f t="shared" ref="G147:H147" si="192">SUMIFS(G148:G1178,$C148:$C1178,$C148,$D148:$D1178,$D148,$E148:$E1178,$E148)</f>
        <v>0</v>
      </c>
      <c r="H147" s="34">
        <f t="shared" si="192"/>
        <v>0</v>
      </c>
      <c r="I147" s="34">
        <f t="shared" ref="I147:N147" si="193">SUMIFS(I148:I1178,$C148:$C1178,$C148,$D148:$D1178,$D148,$E148:$E1178,$E148)</f>
        <v>0</v>
      </c>
      <c r="J147" s="34">
        <f t="shared" si="193"/>
        <v>0</v>
      </c>
      <c r="K147" s="34">
        <f t="shared" ref="K147:L147" si="194">SUMIFS(K148:K1178,$C148:$C1178,$C148,$D148:$D1178,$D148,$E148:$E1178,$E148)</f>
        <v>0</v>
      </c>
      <c r="L147" s="34">
        <f t="shared" si="194"/>
        <v>0</v>
      </c>
      <c r="M147" s="34">
        <f t="shared" si="193"/>
        <v>0</v>
      </c>
      <c r="N147" s="34">
        <f t="shared" si="193"/>
        <v>0</v>
      </c>
    </row>
    <row r="148" spans="1:14" s="13" customFormat="1" ht="15.6">
      <c r="A148" s="17">
        <v>3</v>
      </c>
      <c r="B148" s="22" t="s">
        <v>46</v>
      </c>
      <c r="C148" s="23" t="s">
        <v>92</v>
      </c>
      <c r="D148" s="23" t="s">
        <v>78</v>
      </c>
      <c r="E148" s="23" t="s">
        <v>158</v>
      </c>
      <c r="F148" s="23" t="s">
        <v>91</v>
      </c>
      <c r="G148" s="24"/>
      <c r="H148" s="24"/>
      <c r="I148" s="24"/>
      <c r="J148" s="24"/>
      <c r="K148" s="24"/>
      <c r="L148" s="24"/>
      <c r="M148" s="24"/>
      <c r="N148" s="24"/>
    </row>
    <row r="149" spans="1:14" s="13" customFormat="1" ht="15.6">
      <c r="A149" s="15">
        <v>1</v>
      </c>
      <c r="B149" s="40" t="s">
        <v>127</v>
      </c>
      <c r="C149" s="44" t="s">
        <v>92</v>
      </c>
      <c r="D149" s="44" t="s">
        <v>92</v>
      </c>
      <c r="E149" s="44" t="s">
        <v>6</v>
      </c>
      <c r="F149" s="44" t="s">
        <v>71</v>
      </c>
      <c r="G149" s="31">
        <f t="shared" ref="G149:H149" si="195">SUMIFS(G150:G1184,$C150:$C1184,$C150,$D150:$D1184,$D150)/2</f>
        <v>107122.9</v>
      </c>
      <c r="H149" s="31">
        <f t="shared" si="195"/>
        <v>0</v>
      </c>
      <c r="I149" s="31">
        <f t="shared" ref="I149:N149" si="196">SUMIFS(I150:I1184,$C150:$C1184,$C150,$D150:$D1184,$D150)/2</f>
        <v>98898.2</v>
      </c>
      <c r="J149" s="31">
        <f t="shared" si="196"/>
        <v>0</v>
      </c>
      <c r="K149" s="31">
        <f t="shared" ref="K149:L149" si="197">SUMIFS(K150:K1184,$C150:$C1184,$C150,$D150:$D1184,$D150)/2</f>
        <v>106122.9</v>
      </c>
      <c r="L149" s="31">
        <f t="shared" si="197"/>
        <v>0</v>
      </c>
      <c r="M149" s="31">
        <f t="shared" si="196"/>
        <v>106122.9</v>
      </c>
      <c r="N149" s="31">
        <f t="shared" si="196"/>
        <v>0</v>
      </c>
    </row>
    <row r="150" spans="1:14" s="13" customFormat="1" ht="37.799999999999997" customHeight="1">
      <c r="A150" s="16">
        <v>2</v>
      </c>
      <c r="B150" s="41" t="s">
        <v>174</v>
      </c>
      <c r="C150" s="33" t="s">
        <v>92</v>
      </c>
      <c r="D150" s="33" t="s">
        <v>92</v>
      </c>
      <c r="E150" s="33" t="s">
        <v>173</v>
      </c>
      <c r="F150" s="42" t="s">
        <v>71</v>
      </c>
      <c r="G150" s="34">
        <f t="shared" ref="G150:H150" si="198">SUMIFS(G151:G1181,$C151:$C1181,$C151,$D151:$D1181,$D151,$E151:$E1181,$E151)</f>
        <v>107122.9</v>
      </c>
      <c r="H150" s="34">
        <f t="shared" si="198"/>
        <v>0</v>
      </c>
      <c r="I150" s="34">
        <f t="shared" ref="I150:N150" si="199">SUMIFS(I151:I1181,$C151:$C1181,$C151,$D151:$D1181,$D151,$E151:$E1181,$E151)</f>
        <v>98898.2</v>
      </c>
      <c r="J150" s="34">
        <f t="shared" si="199"/>
        <v>0</v>
      </c>
      <c r="K150" s="34">
        <f t="shared" ref="K150:L150" si="200">SUMIFS(K151:K1181,$C151:$C1181,$C151,$D151:$D1181,$D151,$E151:$E1181,$E151)</f>
        <v>106122.9</v>
      </c>
      <c r="L150" s="34">
        <f t="shared" si="200"/>
        <v>0</v>
      </c>
      <c r="M150" s="34">
        <f t="shared" si="199"/>
        <v>106122.9</v>
      </c>
      <c r="N150" s="34">
        <f t="shared" si="199"/>
        <v>0</v>
      </c>
    </row>
    <row r="151" spans="1:14" s="13" customFormat="1" ht="15.6">
      <c r="A151" s="17">
        <v>3</v>
      </c>
      <c r="B151" s="22" t="s">
        <v>46</v>
      </c>
      <c r="C151" s="23" t="s">
        <v>92</v>
      </c>
      <c r="D151" s="23" t="s">
        <v>92</v>
      </c>
      <c r="E151" s="23" t="s">
        <v>173</v>
      </c>
      <c r="F151" s="23" t="s">
        <v>91</v>
      </c>
      <c r="G151" s="24">
        <v>107122.9</v>
      </c>
      <c r="H151" s="24"/>
      <c r="I151" s="24">
        <v>98898.2</v>
      </c>
      <c r="J151" s="24"/>
      <c r="K151" s="24">
        <v>106122.9</v>
      </c>
      <c r="L151" s="24"/>
      <c r="M151" s="24">
        <v>106122.9</v>
      </c>
      <c r="N151" s="24"/>
    </row>
    <row r="152" spans="1:14" s="13" customFormat="1" ht="15.6">
      <c r="A152" s="14">
        <v>0</v>
      </c>
      <c r="B152" s="26" t="s">
        <v>109</v>
      </c>
      <c r="C152" s="27" t="s">
        <v>70</v>
      </c>
      <c r="D152" s="27" t="s">
        <v>114</v>
      </c>
      <c r="E152" s="27"/>
      <c r="F152" s="27"/>
      <c r="G152" s="28">
        <f>SUMIFS(G153:G1195,$C153:$C1195,$C153)/3</f>
        <v>67698.3</v>
      </c>
      <c r="H152" s="28">
        <f>SUMIFS(H153:H1185,$C153:$C1185,$C153)/3</f>
        <v>6021.7</v>
      </c>
      <c r="I152" s="28">
        <f>SUMIFS(I153:I1195,$C153:$C1195,$C153)/3</f>
        <v>67698.3</v>
      </c>
      <c r="J152" s="28">
        <f>SUMIFS(J153:J1185,$C153:$C1185,$C153)/3</f>
        <v>6021.7</v>
      </c>
      <c r="K152" s="28">
        <f>SUMIFS(K153:K1195,$C153:$C1195,$C153)/3</f>
        <v>64197.599999999999</v>
      </c>
      <c r="L152" s="28">
        <f>SUMIFS(L153:L1185,$C153:$C1185,$C153)/3</f>
        <v>307.60000000000002</v>
      </c>
      <c r="M152" s="28">
        <f>SUMIFS(M153:M1195,$C153:$C1195,$C153)/3</f>
        <v>64197.599999999999</v>
      </c>
      <c r="N152" s="28">
        <f>SUMIFS(N153:N1185,$C153:$C1185,$C153)/3</f>
        <v>307.60000000000002</v>
      </c>
    </row>
    <row r="153" spans="1:14" s="13" customFormat="1" ht="15.6">
      <c r="A153" s="15">
        <v>1</v>
      </c>
      <c r="B153" s="29" t="s">
        <v>60</v>
      </c>
      <c r="C153" s="30" t="s">
        <v>70</v>
      </c>
      <c r="D153" s="30" t="s">
        <v>92</v>
      </c>
      <c r="E153" s="30" t="s">
        <v>71</v>
      </c>
      <c r="F153" s="30" t="s">
        <v>71</v>
      </c>
      <c r="G153" s="31">
        <f t="shared" ref="G153:H153" si="201">SUMIFS(G154:G1188,$C154:$C1188,$C154,$D154:$D1188,$D154)/2</f>
        <v>67698.3</v>
      </c>
      <c r="H153" s="31">
        <f t="shared" si="201"/>
        <v>6021.7</v>
      </c>
      <c r="I153" s="31">
        <f t="shared" ref="I153:N153" si="202">SUMIFS(I154:I1188,$C154:$C1188,$C154,$D154:$D1188,$D154)/2</f>
        <v>67698.3</v>
      </c>
      <c r="J153" s="31">
        <f t="shared" si="202"/>
        <v>6021.7</v>
      </c>
      <c r="K153" s="31">
        <f t="shared" ref="K153:L153" si="203">SUMIFS(K154:K1188,$C154:$C1188,$C154,$D154:$D1188,$D154)/2</f>
        <v>64197.599999999999</v>
      </c>
      <c r="L153" s="31">
        <f t="shared" si="203"/>
        <v>307.60000000000002</v>
      </c>
      <c r="M153" s="31">
        <f t="shared" si="202"/>
        <v>64197.599999999999</v>
      </c>
      <c r="N153" s="31">
        <f t="shared" si="202"/>
        <v>307.60000000000002</v>
      </c>
    </row>
    <row r="154" spans="1:14" s="13" customFormat="1" ht="46.8">
      <c r="A154" s="16">
        <v>2</v>
      </c>
      <c r="B154" s="41" t="s">
        <v>199</v>
      </c>
      <c r="C154" s="33" t="s">
        <v>70</v>
      </c>
      <c r="D154" s="33" t="s">
        <v>92</v>
      </c>
      <c r="E154" s="33" t="s">
        <v>164</v>
      </c>
      <c r="F154" s="33"/>
      <c r="G154" s="34">
        <f t="shared" ref="G154:H154" si="204">SUMIFS(G155:G1185,$C155:$C1185,$C155,$D155:$D1185,$D155,$E155:$E1185,$E155)</f>
        <v>67698.3</v>
      </c>
      <c r="H154" s="34">
        <f t="shared" si="204"/>
        <v>6021.7</v>
      </c>
      <c r="I154" s="34">
        <f t="shared" ref="I154:N154" si="205">SUMIFS(I155:I1185,$C155:$C1185,$C155,$D155:$D1185,$D155,$E155:$E1185,$E155)</f>
        <v>67698.3</v>
      </c>
      <c r="J154" s="34">
        <f t="shared" si="205"/>
        <v>6021.7</v>
      </c>
      <c r="K154" s="34">
        <f t="shared" ref="K154:L154" si="206">SUMIFS(K155:K1185,$C155:$C1185,$C155,$D155:$D1185,$D155,$E155:$E1185,$E155)</f>
        <v>64197.599999999999</v>
      </c>
      <c r="L154" s="34">
        <f t="shared" si="206"/>
        <v>307.60000000000002</v>
      </c>
      <c r="M154" s="34">
        <f t="shared" si="205"/>
        <v>64197.599999999999</v>
      </c>
      <c r="N154" s="34">
        <f t="shared" si="205"/>
        <v>307.60000000000002</v>
      </c>
    </row>
    <row r="155" spans="1:14" s="13" customFormat="1" ht="15.6">
      <c r="A155" s="17">
        <v>3</v>
      </c>
      <c r="B155" s="22" t="s">
        <v>46</v>
      </c>
      <c r="C155" s="23" t="s">
        <v>70</v>
      </c>
      <c r="D155" s="23" t="s">
        <v>92</v>
      </c>
      <c r="E155" s="23" t="s">
        <v>164</v>
      </c>
      <c r="F155" s="23" t="s">
        <v>91</v>
      </c>
      <c r="G155" s="24">
        <v>67698.3</v>
      </c>
      <c r="H155" s="24">
        <v>6021.7</v>
      </c>
      <c r="I155" s="24">
        <v>67698.3</v>
      </c>
      <c r="J155" s="24">
        <v>6021.7</v>
      </c>
      <c r="K155" s="24">
        <v>64197.599999999999</v>
      </c>
      <c r="L155" s="24">
        <v>307.60000000000002</v>
      </c>
      <c r="M155" s="24">
        <v>64197.599999999999</v>
      </c>
      <c r="N155" s="24">
        <v>307.60000000000002</v>
      </c>
    </row>
    <row r="156" spans="1:14" s="13" customFormat="1" ht="15.6">
      <c r="A156" s="14">
        <v>0</v>
      </c>
      <c r="B156" s="26" t="s">
        <v>110</v>
      </c>
      <c r="C156" s="27" t="s">
        <v>81</v>
      </c>
      <c r="D156" s="27" t="s">
        <v>114</v>
      </c>
      <c r="E156" s="27"/>
      <c r="F156" s="27"/>
      <c r="G156" s="28">
        <f>SUMIFS(G157:G1199,$C157:$C1199,$C157)/3</f>
        <v>261494.30000000002</v>
      </c>
      <c r="H156" s="28">
        <f>SUMIFS(H157:H1189,$C157:$C1189,$C157)/3</f>
        <v>198019.90000000005</v>
      </c>
      <c r="I156" s="28">
        <f>SUMIFS(I157:I1199,$C157:$C1199,$C157)/3</f>
        <v>261494.30000000002</v>
      </c>
      <c r="J156" s="28">
        <f>SUMIFS(J157:J1189,$C157:$C1189,$C157)/3</f>
        <v>198019.90000000005</v>
      </c>
      <c r="K156" s="28">
        <f>SUMIFS(K157:K1199,$C157:$C1199,$C157)/3</f>
        <v>156380.99999999997</v>
      </c>
      <c r="L156" s="28">
        <f>SUMIFS(L157:L1189,$C157:$C1189,$C157)/3</f>
        <v>83153.699999999983</v>
      </c>
      <c r="M156" s="28">
        <f>SUMIFS(M157:M1199,$C157:$C1199,$C157)/3</f>
        <v>156380.99999999997</v>
      </c>
      <c r="N156" s="28">
        <f>SUMIFS(N157:N1189,$C157:$C1189,$C157)/3</f>
        <v>83153.699999999983</v>
      </c>
    </row>
    <row r="157" spans="1:14" s="13" customFormat="1" ht="15.6">
      <c r="A157" s="15">
        <v>1</v>
      </c>
      <c r="B157" s="29" t="s">
        <v>39</v>
      </c>
      <c r="C157" s="30" t="s">
        <v>81</v>
      </c>
      <c r="D157" s="30" t="s">
        <v>88</v>
      </c>
      <c r="E157" s="30"/>
      <c r="F157" s="30"/>
      <c r="G157" s="31">
        <f t="shared" ref="G157:H157" si="207">SUMIFS(G158:G1192,$C158:$C1192,$C158,$D158:$D1192,$D158)/2</f>
        <v>208251.1</v>
      </c>
      <c r="H157" s="31">
        <f t="shared" si="207"/>
        <v>168226.6</v>
      </c>
      <c r="I157" s="31">
        <f t="shared" ref="I157:N157" si="208">SUMIFS(I158:I1192,$C158:$C1192,$C158,$D158:$D1192,$D158)/2</f>
        <v>208251.1</v>
      </c>
      <c r="J157" s="31">
        <f t="shared" si="208"/>
        <v>168226.6</v>
      </c>
      <c r="K157" s="31">
        <f t="shared" ref="K157:L157" si="209">SUMIFS(K158:K1192,$C158:$C1192,$C158,$D158:$D1192,$D158)/2</f>
        <v>130319.4</v>
      </c>
      <c r="L157" s="31">
        <f t="shared" si="209"/>
        <v>80142.399999999994</v>
      </c>
      <c r="M157" s="31">
        <f t="shared" si="208"/>
        <v>130319.4</v>
      </c>
      <c r="N157" s="31">
        <f t="shared" si="208"/>
        <v>80142.399999999994</v>
      </c>
    </row>
    <row r="158" spans="1:14" s="13" customFormat="1" ht="46.8">
      <c r="A158" s="16">
        <v>2</v>
      </c>
      <c r="B158" s="41" t="s">
        <v>180</v>
      </c>
      <c r="C158" s="33" t="s">
        <v>81</v>
      </c>
      <c r="D158" s="33" t="s">
        <v>88</v>
      </c>
      <c r="E158" s="33" t="s">
        <v>37</v>
      </c>
      <c r="F158" s="33"/>
      <c r="G158" s="34">
        <f t="shared" ref="G158:H158" si="210">SUMIFS(G159:G1189,$C159:$C1189,$C159,$D159:$D1189,$D159,$E159:$E1189,$E159)</f>
        <v>280</v>
      </c>
      <c r="H158" s="34">
        <f t="shared" si="210"/>
        <v>0</v>
      </c>
      <c r="I158" s="34">
        <f t="shared" ref="I158:N158" si="211">SUMIFS(I159:I1189,$C159:$C1189,$C159,$D159:$D1189,$D159,$E159:$E1189,$E159)</f>
        <v>280</v>
      </c>
      <c r="J158" s="34">
        <f t="shared" si="211"/>
        <v>0</v>
      </c>
      <c r="K158" s="34">
        <f t="shared" ref="K158:L158" si="212">SUMIFS(K159:K1189,$C159:$C1189,$C159,$D159:$D1189,$D159,$E159:$E1189,$E159)</f>
        <v>280</v>
      </c>
      <c r="L158" s="34">
        <f t="shared" si="212"/>
        <v>0</v>
      </c>
      <c r="M158" s="34">
        <f t="shared" si="211"/>
        <v>280</v>
      </c>
      <c r="N158" s="34">
        <f t="shared" si="211"/>
        <v>0</v>
      </c>
    </row>
    <row r="159" spans="1:14" s="13" customFormat="1" ht="31.2">
      <c r="A159" s="17">
        <v>3</v>
      </c>
      <c r="B159" s="22" t="s">
        <v>11</v>
      </c>
      <c r="C159" s="23" t="s">
        <v>81</v>
      </c>
      <c r="D159" s="23" t="s">
        <v>88</v>
      </c>
      <c r="E159" s="23" t="s">
        <v>37</v>
      </c>
      <c r="F159" s="23" t="s">
        <v>73</v>
      </c>
      <c r="G159" s="24">
        <v>280</v>
      </c>
      <c r="H159" s="24"/>
      <c r="I159" s="24">
        <v>280</v>
      </c>
      <c r="J159" s="24"/>
      <c r="K159" s="24">
        <v>280</v>
      </c>
      <c r="L159" s="24"/>
      <c r="M159" s="24">
        <v>280</v>
      </c>
      <c r="N159" s="24"/>
    </row>
    <row r="160" spans="1:14" s="13" customFormat="1" ht="15.6">
      <c r="A160" s="17">
        <v>3</v>
      </c>
      <c r="B160" s="22" t="s">
        <v>46</v>
      </c>
      <c r="C160" s="23" t="s">
        <v>81</v>
      </c>
      <c r="D160" s="23" t="s">
        <v>88</v>
      </c>
      <c r="E160" s="23" t="s">
        <v>37</v>
      </c>
      <c r="F160" s="23" t="s">
        <v>91</v>
      </c>
      <c r="G160" s="24"/>
      <c r="H160" s="24"/>
      <c r="I160" s="24"/>
      <c r="J160" s="24"/>
      <c r="K160" s="24"/>
      <c r="L160" s="24"/>
      <c r="M160" s="24"/>
      <c r="N160" s="24"/>
    </row>
    <row r="161" spans="1:14" s="13" customFormat="1" ht="51.6" customHeight="1">
      <c r="A161" s="16">
        <v>2</v>
      </c>
      <c r="B161" s="48" t="s">
        <v>201</v>
      </c>
      <c r="C161" s="33" t="s">
        <v>81</v>
      </c>
      <c r="D161" s="33" t="s">
        <v>88</v>
      </c>
      <c r="E161" s="33" t="s">
        <v>40</v>
      </c>
      <c r="F161" s="33"/>
      <c r="G161" s="34">
        <f t="shared" ref="G161:H161" si="213">SUMIFS(G162:G1194,$C162:$C1194,$C162,$D162:$D1194,$D162,$E162:$E1194,$E162)</f>
        <v>172679.9</v>
      </c>
      <c r="H161" s="34">
        <f t="shared" si="213"/>
        <v>168226.6</v>
      </c>
      <c r="I161" s="34">
        <f t="shared" ref="I161:N161" si="214">SUMIFS(I162:I1194,$C162:$C1194,$C162,$D162:$D1194,$D162,$E162:$E1194,$E162)</f>
        <v>172679.9</v>
      </c>
      <c r="J161" s="34">
        <f t="shared" si="214"/>
        <v>168226.6</v>
      </c>
      <c r="K161" s="34">
        <f t="shared" ref="K161:L161" si="215">SUMIFS(K162:K1194,$C162:$C1194,$C162,$D162:$D1194,$D162,$E162:$E1194,$E162)</f>
        <v>88724.9</v>
      </c>
      <c r="L161" s="34">
        <f t="shared" si="215"/>
        <v>80142.399999999994</v>
      </c>
      <c r="M161" s="34">
        <f t="shared" si="214"/>
        <v>88724.9</v>
      </c>
      <c r="N161" s="34">
        <f t="shared" si="214"/>
        <v>80142.399999999994</v>
      </c>
    </row>
    <row r="162" spans="1:14" s="13" customFormat="1" ht="31.2">
      <c r="A162" s="17">
        <v>3</v>
      </c>
      <c r="B162" s="22" t="s">
        <v>11</v>
      </c>
      <c r="C162" s="23" t="s">
        <v>81</v>
      </c>
      <c r="D162" s="23" t="s">
        <v>88</v>
      </c>
      <c r="E162" s="23" t="s">
        <v>40</v>
      </c>
      <c r="F162" s="23" t="s">
        <v>73</v>
      </c>
      <c r="G162" s="24">
        <v>10</v>
      </c>
      <c r="H162" s="24"/>
      <c r="I162" s="24">
        <v>10</v>
      </c>
      <c r="J162" s="24"/>
      <c r="K162" s="24">
        <v>10</v>
      </c>
      <c r="L162" s="24"/>
      <c r="M162" s="24">
        <v>10</v>
      </c>
      <c r="N162" s="24"/>
    </row>
    <row r="163" spans="1:14" s="13" customFormat="1" ht="15.6">
      <c r="A163" s="17">
        <v>3</v>
      </c>
      <c r="B163" s="22" t="s">
        <v>46</v>
      </c>
      <c r="C163" s="23" t="s">
        <v>81</v>
      </c>
      <c r="D163" s="23" t="s">
        <v>88</v>
      </c>
      <c r="E163" s="23" t="s">
        <v>40</v>
      </c>
      <c r="F163" s="23" t="s">
        <v>91</v>
      </c>
      <c r="G163" s="24">
        <v>172669.9</v>
      </c>
      <c r="H163" s="24">
        <v>168226.6</v>
      </c>
      <c r="I163" s="24">
        <v>172669.9</v>
      </c>
      <c r="J163" s="24">
        <v>168226.6</v>
      </c>
      <c r="K163" s="24">
        <v>88714.9</v>
      </c>
      <c r="L163" s="24">
        <v>80142.399999999994</v>
      </c>
      <c r="M163" s="24">
        <v>88714.9</v>
      </c>
      <c r="N163" s="24">
        <v>80142.399999999994</v>
      </c>
    </row>
    <row r="164" spans="1:14" s="13" customFormat="1" ht="37.799999999999997" customHeight="1">
      <c r="A164" s="16">
        <v>2</v>
      </c>
      <c r="B164" s="41" t="s">
        <v>204</v>
      </c>
      <c r="C164" s="33" t="s">
        <v>81</v>
      </c>
      <c r="D164" s="33" t="s">
        <v>88</v>
      </c>
      <c r="E164" s="42" t="s">
        <v>59</v>
      </c>
      <c r="F164" s="42" t="s">
        <v>71</v>
      </c>
      <c r="G164" s="34">
        <f t="shared" ref="G164:H164" si="216">SUMIFS(G165:G1197,$C165:$C1197,$C165,$D165:$D1197,$D165,$E165:$E1197,$E165)</f>
        <v>0</v>
      </c>
      <c r="H164" s="34">
        <f t="shared" si="216"/>
        <v>0</v>
      </c>
      <c r="I164" s="34">
        <f t="shared" ref="I164:N164" si="217">SUMIFS(I165:I1197,$C165:$C1197,$C165,$D165:$D1197,$D165,$E165:$E1197,$E165)</f>
        <v>0</v>
      </c>
      <c r="J164" s="34">
        <f t="shared" si="217"/>
        <v>0</v>
      </c>
      <c r="K164" s="34">
        <f t="shared" ref="K164:L164" si="218">SUMIFS(K165:K1197,$C165:$C1197,$C165,$D165:$D1197,$D165,$E165:$E1197,$E165)</f>
        <v>0</v>
      </c>
      <c r="L164" s="34">
        <f t="shared" si="218"/>
        <v>0</v>
      </c>
      <c r="M164" s="34">
        <f t="shared" si="217"/>
        <v>0</v>
      </c>
      <c r="N164" s="34">
        <f t="shared" si="217"/>
        <v>0</v>
      </c>
    </row>
    <row r="165" spans="1:14" s="13" customFormat="1" ht="15.6">
      <c r="A165" s="17">
        <v>3</v>
      </c>
      <c r="B165" s="22" t="s">
        <v>46</v>
      </c>
      <c r="C165" s="23" t="s">
        <v>81</v>
      </c>
      <c r="D165" s="23" t="s">
        <v>88</v>
      </c>
      <c r="E165" s="23" t="s">
        <v>59</v>
      </c>
      <c r="F165" s="23" t="s">
        <v>91</v>
      </c>
      <c r="G165" s="24"/>
      <c r="H165" s="24"/>
      <c r="I165" s="24"/>
      <c r="J165" s="24"/>
      <c r="K165" s="24"/>
      <c r="L165" s="24"/>
      <c r="M165" s="24"/>
      <c r="N165" s="24"/>
    </row>
    <row r="166" spans="1:14" s="13" customFormat="1" ht="62.4">
      <c r="A166" s="16">
        <v>2</v>
      </c>
      <c r="B166" s="32" t="s">
        <v>166</v>
      </c>
      <c r="C166" s="33" t="s">
        <v>81</v>
      </c>
      <c r="D166" s="33" t="s">
        <v>88</v>
      </c>
      <c r="E166" s="33" t="s">
        <v>45</v>
      </c>
      <c r="F166" s="33"/>
      <c r="G166" s="34">
        <f t="shared" ref="G166:H166" si="219">SUMIFS(G167:G1199,$C167:$C1199,$C167,$D167:$D1199,$D167,$E167:$E1199,$E167)</f>
        <v>500</v>
      </c>
      <c r="H166" s="34">
        <f t="shared" si="219"/>
        <v>0</v>
      </c>
      <c r="I166" s="34">
        <f t="shared" ref="I166:N166" si="220">SUMIFS(I167:I1199,$C167:$C1199,$C167,$D167:$D1199,$D167,$E167:$E1199,$E167)</f>
        <v>500</v>
      </c>
      <c r="J166" s="34">
        <f t="shared" si="220"/>
        <v>0</v>
      </c>
      <c r="K166" s="34">
        <f t="shared" ref="K166:L166" si="221">SUMIFS(K167:K1199,$C167:$C1199,$C167,$D167:$D1199,$D167,$E167:$E1199,$E167)</f>
        <v>0</v>
      </c>
      <c r="L166" s="34">
        <f t="shared" si="221"/>
        <v>0</v>
      </c>
      <c r="M166" s="34">
        <f t="shared" si="220"/>
        <v>0</v>
      </c>
      <c r="N166" s="34">
        <f t="shared" si="220"/>
        <v>0</v>
      </c>
    </row>
    <row r="167" spans="1:14" s="13" customFormat="1" ht="15.6">
      <c r="A167" s="17">
        <v>3</v>
      </c>
      <c r="B167" s="22" t="s">
        <v>46</v>
      </c>
      <c r="C167" s="23" t="s">
        <v>81</v>
      </c>
      <c r="D167" s="23" t="s">
        <v>88</v>
      </c>
      <c r="E167" s="23" t="s">
        <v>45</v>
      </c>
      <c r="F167" s="23" t="s">
        <v>91</v>
      </c>
      <c r="G167" s="24">
        <v>500</v>
      </c>
      <c r="H167" s="24"/>
      <c r="I167" s="24">
        <v>500</v>
      </c>
      <c r="J167" s="24"/>
      <c r="K167" s="24"/>
      <c r="L167" s="24"/>
      <c r="M167" s="24"/>
      <c r="N167" s="24"/>
    </row>
    <row r="168" spans="1:14" s="13" customFormat="1" ht="62.4">
      <c r="A168" s="16">
        <v>2</v>
      </c>
      <c r="B168" s="41" t="s">
        <v>167</v>
      </c>
      <c r="C168" s="33" t="s">
        <v>81</v>
      </c>
      <c r="D168" s="33" t="s">
        <v>88</v>
      </c>
      <c r="E168" s="33" t="s">
        <v>49</v>
      </c>
      <c r="F168" s="33"/>
      <c r="G168" s="34">
        <f t="shared" ref="G168:H168" si="222">SUMIFS(G169:G1201,$C169:$C1201,$C169,$D169:$D1201,$D169,$E169:$E1201,$E169)</f>
        <v>30846.2</v>
      </c>
      <c r="H168" s="34">
        <f t="shared" si="222"/>
        <v>0</v>
      </c>
      <c r="I168" s="34">
        <f t="shared" ref="I168:N168" si="223">SUMIFS(I169:I1201,$C169:$C1201,$C169,$D169:$D1201,$D169,$E169:$E1201,$E169)</f>
        <v>30846.2</v>
      </c>
      <c r="J168" s="34">
        <f t="shared" si="223"/>
        <v>0</v>
      </c>
      <c r="K168" s="34">
        <f t="shared" ref="K168:L168" si="224">SUMIFS(K169:K1201,$C169:$C1201,$C169,$D169:$D1201,$D169,$E169:$E1201,$E169)</f>
        <v>30846.2</v>
      </c>
      <c r="L168" s="34">
        <f t="shared" si="224"/>
        <v>0</v>
      </c>
      <c r="M168" s="34">
        <f t="shared" si="223"/>
        <v>30846.2</v>
      </c>
      <c r="N168" s="34">
        <f t="shared" si="223"/>
        <v>0</v>
      </c>
    </row>
    <row r="169" spans="1:14" s="13" customFormat="1" ht="31.2">
      <c r="A169" s="17">
        <v>3</v>
      </c>
      <c r="B169" s="22" t="s">
        <v>11</v>
      </c>
      <c r="C169" s="23" t="s">
        <v>81</v>
      </c>
      <c r="D169" s="23" t="s">
        <v>88</v>
      </c>
      <c r="E169" s="23" t="s">
        <v>49</v>
      </c>
      <c r="F169" s="23" t="s">
        <v>73</v>
      </c>
      <c r="G169" s="24">
        <v>30846.2</v>
      </c>
      <c r="H169" s="24"/>
      <c r="I169" s="24">
        <v>30846.2</v>
      </c>
      <c r="J169" s="24"/>
      <c r="K169" s="24">
        <v>30846.2</v>
      </c>
      <c r="L169" s="24"/>
      <c r="M169" s="24">
        <v>30846.2</v>
      </c>
      <c r="N169" s="24"/>
    </row>
    <row r="170" spans="1:14" s="13" customFormat="1" ht="40.200000000000003" customHeight="1">
      <c r="A170" s="16">
        <v>2</v>
      </c>
      <c r="B170" s="41" t="s">
        <v>216</v>
      </c>
      <c r="C170" s="33" t="s">
        <v>81</v>
      </c>
      <c r="D170" s="33" t="s">
        <v>88</v>
      </c>
      <c r="E170" s="33" t="s">
        <v>158</v>
      </c>
      <c r="F170" s="33"/>
      <c r="G170" s="34">
        <f t="shared" ref="G170:H170" si="225">SUMIFS(G171:G1203,$C171:$C1203,$C171,$D171:$D1203,$D171,$E171:$E1203,$E171)</f>
        <v>3945</v>
      </c>
      <c r="H170" s="34">
        <f t="shared" si="225"/>
        <v>0</v>
      </c>
      <c r="I170" s="34">
        <f t="shared" ref="I170:N170" si="226">SUMIFS(I171:I1203,$C171:$C1203,$C171,$D171:$D1203,$D171,$E171:$E1203,$E171)</f>
        <v>3945</v>
      </c>
      <c r="J170" s="34">
        <f t="shared" si="226"/>
        <v>0</v>
      </c>
      <c r="K170" s="34">
        <f t="shared" ref="K170:L170" si="227">SUMIFS(K171:K1203,$C171:$C1203,$C171,$D171:$D1203,$D171,$E171:$E1203,$E171)</f>
        <v>10468.299999999999</v>
      </c>
      <c r="L170" s="34">
        <f t="shared" si="227"/>
        <v>0</v>
      </c>
      <c r="M170" s="34">
        <f t="shared" si="226"/>
        <v>10468.299999999999</v>
      </c>
      <c r="N170" s="34">
        <f t="shared" si="226"/>
        <v>0</v>
      </c>
    </row>
    <row r="171" spans="1:14" s="13" customFormat="1" ht="31.2">
      <c r="A171" s="17">
        <v>3</v>
      </c>
      <c r="B171" s="22" t="s">
        <v>11</v>
      </c>
      <c r="C171" s="23" t="s">
        <v>81</v>
      </c>
      <c r="D171" s="23" t="s">
        <v>88</v>
      </c>
      <c r="E171" s="23" t="s">
        <v>158</v>
      </c>
      <c r="F171" s="23" t="s">
        <v>73</v>
      </c>
      <c r="G171" s="24"/>
      <c r="H171" s="24"/>
      <c r="I171" s="24"/>
      <c r="J171" s="24"/>
      <c r="K171" s="24"/>
      <c r="L171" s="24"/>
      <c r="M171" s="24"/>
      <c r="N171" s="24"/>
    </row>
    <row r="172" spans="1:14" s="13" customFormat="1" ht="15.6">
      <c r="A172" s="17">
        <v>3</v>
      </c>
      <c r="B172" s="22" t="s">
        <v>46</v>
      </c>
      <c r="C172" s="23" t="s">
        <v>81</v>
      </c>
      <c r="D172" s="23" t="s">
        <v>88</v>
      </c>
      <c r="E172" s="23" t="s">
        <v>158</v>
      </c>
      <c r="F172" s="23" t="s">
        <v>91</v>
      </c>
      <c r="G172" s="24">
        <v>3945</v>
      </c>
      <c r="H172" s="24"/>
      <c r="I172" s="24">
        <v>3945</v>
      </c>
      <c r="J172" s="24"/>
      <c r="K172" s="24">
        <v>10468.299999999999</v>
      </c>
      <c r="L172" s="24"/>
      <c r="M172" s="24">
        <v>10468.299999999999</v>
      </c>
      <c r="N172" s="24"/>
    </row>
    <row r="173" spans="1:14" s="13" customFormat="1" ht="15.6">
      <c r="A173" s="15">
        <v>1</v>
      </c>
      <c r="B173" s="29" t="s">
        <v>62</v>
      </c>
      <c r="C173" s="30" t="s">
        <v>81</v>
      </c>
      <c r="D173" s="30" t="s">
        <v>78</v>
      </c>
      <c r="E173" s="30"/>
      <c r="F173" s="30"/>
      <c r="G173" s="31">
        <f t="shared" ref="G173:H173" si="228">SUMIFS(G174:G1210,$C174:$C1210,$C174,$D174:$D1210,$D174)/2</f>
        <v>43761.599999999999</v>
      </c>
      <c r="H173" s="31">
        <f t="shared" si="228"/>
        <v>26782</v>
      </c>
      <c r="I173" s="31">
        <f t="shared" ref="I173:N173" si="229">SUMIFS(I174:I1210,$C174:$C1210,$C174,$D174:$D1210,$D174)/2</f>
        <v>43761.599999999999</v>
      </c>
      <c r="J173" s="31">
        <f t="shared" si="229"/>
        <v>26782</v>
      </c>
      <c r="K173" s="31">
        <f t="shared" ref="K173:L173" si="230">SUMIFS(K174:K1210,$C174:$C1210,$C174,$D174:$D1210,$D174)/2</f>
        <v>16580</v>
      </c>
      <c r="L173" s="31">
        <f t="shared" si="230"/>
        <v>0</v>
      </c>
      <c r="M173" s="31">
        <f t="shared" si="229"/>
        <v>16580</v>
      </c>
      <c r="N173" s="31">
        <f t="shared" si="229"/>
        <v>0</v>
      </c>
    </row>
    <row r="174" spans="1:14" s="13" customFormat="1" ht="37.200000000000003" customHeight="1">
      <c r="A174" s="16">
        <v>2</v>
      </c>
      <c r="B174" s="41" t="s">
        <v>170</v>
      </c>
      <c r="C174" s="33" t="s">
        <v>81</v>
      </c>
      <c r="D174" s="33" t="s">
        <v>78</v>
      </c>
      <c r="E174" s="33" t="s">
        <v>17</v>
      </c>
      <c r="F174" s="33"/>
      <c r="G174" s="34">
        <f t="shared" ref="G174:H174" si="231">SUMIFS(G175:G1207,$C175:$C1207,$C175,$D175:$D1207,$D175,$E175:$E1207,$E175)</f>
        <v>43761.599999999999</v>
      </c>
      <c r="H174" s="34">
        <f t="shared" si="231"/>
        <v>26782</v>
      </c>
      <c r="I174" s="34">
        <f t="shared" ref="I174:N174" si="232">SUMIFS(I175:I1207,$C175:$C1207,$C175,$D175:$D1207,$D175,$E175:$E1207,$E175)</f>
        <v>43761.599999999999</v>
      </c>
      <c r="J174" s="34">
        <f t="shared" si="232"/>
        <v>26782</v>
      </c>
      <c r="K174" s="34">
        <f t="shared" ref="K174:L174" si="233">SUMIFS(K175:K1207,$C175:$C1207,$C175,$D175:$D1207,$D175,$E175:$E1207,$E175)</f>
        <v>16580</v>
      </c>
      <c r="L174" s="34">
        <f t="shared" si="233"/>
        <v>0</v>
      </c>
      <c r="M174" s="34">
        <f t="shared" si="232"/>
        <v>16580</v>
      </c>
      <c r="N174" s="34">
        <f t="shared" si="232"/>
        <v>0</v>
      </c>
    </row>
    <row r="175" spans="1:14" s="13" customFormat="1" ht="15.6">
      <c r="A175" s="17">
        <v>3</v>
      </c>
      <c r="B175" s="22" t="s">
        <v>46</v>
      </c>
      <c r="C175" s="23" t="s">
        <v>81</v>
      </c>
      <c r="D175" s="23" t="s">
        <v>78</v>
      </c>
      <c r="E175" s="23" t="s">
        <v>17</v>
      </c>
      <c r="F175" s="23" t="s">
        <v>91</v>
      </c>
      <c r="G175" s="24">
        <v>43761.599999999999</v>
      </c>
      <c r="H175" s="24">
        <v>26782</v>
      </c>
      <c r="I175" s="24">
        <v>43761.599999999999</v>
      </c>
      <c r="J175" s="24">
        <v>26782</v>
      </c>
      <c r="K175" s="24">
        <v>16580</v>
      </c>
      <c r="L175" s="24"/>
      <c r="M175" s="24">
        <v>16580</v>
      </c>
      <c r="N175" s="24"/>
    </row>
    <row r="176" spans="1:14" s="13" customFormat="1" ht="15.6">
      <c r="A176" s="15">
        <v>1</v>
      </c>
      <c r="B176" s="29" t="s">
        <v>139</v>
      </c>
      <c r="C176" s="30" t="s">
        <v>81</v>
      </c>
      <c r="D176" s="30" t="s">
        <v>81</v>
      </c>
      <c r="E176" s="30"/>
      <c r="F176" s="30"/>
      <c r="G176" s="31">
        <f t="shared" ref="G176:H176" si="234">SUMIFS(G177:G1214,$C177:$C1214,$C177,$D177:$D1214,$D177)/2</f>
        <v>9481.6</v>
      </c>
      <c r="H176" s="31">
        <f t="shared" si="234"/>
        <v>3011.3</v>
      </c>
      <c r="I176" s="31">
        <f t="shared" ref="I176:N176" si="235">SUMIFS(I177:I1214,$C177:$C1214,$C177,$D177:$D1214,$D177)/2</f>
        <v>9481.6</v>
      </c>
      <c r="J176" s="31">
        <f t="shared" si="235"/>
        <v>3011.3</v>
      </c>
      <c r="K176" s="31">
        <f t="shared" ref="K176:L176" si="236">SUMIFS(K177:K1214,$C177:$C1214,$C177,$D177:$D1214,$D177)/2</f>
        <v>9481.6</v>
      </c>
      <c r="L176" s="31">
        <f t="shared" si="236"/>
        <v>3011.3</v>
      </c>
      <c r="M176" s="31">
        <f t="shared" si="235"/>
        <v>9481.6</v>
      </c>
      <c r="N176" s="31">
        <f t="shared" si="235"/>
        <v>3011.3</v>
      </c>
    </row>
    <row r="177" spans="1:14" s="13" customFormat="1" ht="31.2">
      <c r="A177" s="16">
        <v>2</v>
      </c>
      <c r="B177" s="32" t="s">
        <v>181</v>
      </c>
      <c r="C177" s="33" t="s">
        <v>81</v>
      </c>
      <c r="D177" s="33" t="s">
        <v>81</v>
      </c>
      <c r="E177" s="33" t="s">
        <v>22</v>
      </c>
      <c r="F177" s="33"/>
      <c r="G177" s="34">
        <f t="shared" ref="G177:H177" si="237">SUMIFS(G178:G1211,$C178:$C1211,$C178,$D178:$D1211,$D178,$E178:$E1211,$E178)</f>
        <v>6470.3</v>
      </c>
      <c r="H177" s="34">
        <f t="shared" si="237"/>
        <v>0</v>
      </c>
      <c r="I177" s="34">
        <f t="shared" ref="I177:N177" si="238">SUMIFS(I178:I1211,$C178:$C1211,$C178,$D178:$D1211,$D178,$E178:$E1211,$E178)</f>
        <v>6470.3</v>
      </c>
      <c r="J177" s="34">
        <f t="shared" si="238"/>
        <v>0</v>
      </c>
      <c r="K177" s="34">
        <f t="shared" ref="K177:L177" si="239">SUMIFS(K178:K1211,$C178:$C1211,$C178,$D178:$D1211,$D178,$E178:$E1211,$E178)</f>
        <v>6470.3</v>
      </c>
      <c r="L177" s="34">
        <f t="shared" si="239"/>
        <v>0</v>
      </c>
      <c r="M177" s="34">
        <f t="shared" si="238"/>
        <v>6470.3</v>
      </c>
      <c r="N177" s="34">
        <f t="shared" si="238"/>
        <v>0</v>
      </c>
    </row>
    <row r="178" spans="1:14" s="13" customFormat="1" ht="15.6">
      <c r="A178" s="17">
        <v>3</v>
      </c>
      <c r="B178" s="22" t="s">
        <v>46</v>
      </c>
      <c r="C178" s="23" t="s">
        <v>81</v>
      </c>
      <c r="D178" s="23" t="s">
        <v>81</v>
      </c>
      <c r="E178" s="23" t="s">
        <v>22</v>
      </c>
      <c r="F178" s="23" t="s">
        <v>91</v>
      </c>
      <c r="G178" s="24">
        <v>6470.3</v>
      </c>
      <c r="H178" s="24"/>
      <c r="I178" s="24">
        <v>6470.3</v>
      </c>
      <c r="J178" s="24"/>
      <c r="K178" s="24">
        <v>6470.3</v>
      </c>
      <c r="L178" s="24"/>
      <c r="M178" s="24">
        <v>6470.3</v>
      </c>
      <c r="N178" s="24"/>
    </row>
    <row r="179" spans="1:14" s="13" customFormat="1" ht="31.2">
      <c r="A179" s="16">
        <v>2</v>
      </c>
      <c r="B179" s="32" t="s">
        <v>61</v>
      </c>
      <c r="C179" s="33" t="s">
        <v>81</v>
      </c>
      <c r="D179" s="33" t="s">
        <v>81</v>
      </c>
      <c r="E179" s="33" t="s">
        <v>123</v>
      </c>
      <c r="F179" s="33"/>
      <c r="G179" s="34">
        <f t="shared" ref="G179:H179" si="240">SUMIFS(G180:G1215,$C180:$C1215,$C180,$D180:$D1215,$D180,$E180:$E1215,$E180)</f>
        <v>3011.3</v>
      </c>
      <c r="H179" s="34">
        <f t="shared" si="240"/>
        <v>3011.3</v>
      </c>
      <c r="I179" s="34">
        <f t="shared" ref="I179:N179" si="241">SUMIFS(I180:I1215,$C180:$C1215,$C180,$D180:$D1215,$D180,$E180:$E1215,$E180)</f>
        <v>3011.3</v>
      </c>
      <c r="J179" s="34">
        <f t="shared" si="241"/>
        <v>3011.3</v>
      </c>
      <c r="K179" s="34">
        <f t="shared" ref="K179:L179" si="242">SUMIFS(K180:K1215,$C180:$C1215,$C180,$D180:$D1215,$D180,$E180:$E1215,$E180)</f>
        <v>3011.3</v>
      </c>
      <c r="L179" s="34">
        <f t="shared" si="242"/>
        <v>3011.3</v>
      </c>
      <c r="M179" s="34">
        <f t="shared" si="241"/>
        <v>3011.3</v>
      </c>
      <c r="N179" s="34">
        <f t="shared" si="241"/>
        <v>3011.3</v>
      </c>
    </row>
    <row r="180" spans="1:14" s="13" customFormat="1" ht="31.2">
      <c r="A180" s="17">
        <v>3</v>
      </c>
      <c r="B180" s="22" t="s">
        <v>11</v>
      </c>
      <c r="C180" s="23" t="s">
        <v>81</v>
      </c>
      <c r="D180" s="23" t="s">
        <v>81</v>
      </c>
      <c r="E180" s="23" t="s">
        <v>123</v>
      </c>
      <c r="F180" s="23" t="s">
        <v>73</v>
      </c>
      <c r="G180" s="24">
        <v>3011.3</v>
      </c>
      <c r="H180" s="24">
        <v>3011.3</v>
      </c>
      <c r="I180" s="24">
        <v>3011.3</v>
      </c>
      <c r="J180" s="24">
        <v>3011.3</v>
      </c>
      <c r="K180" s="24">
        <v>3011.3</v>
      </c>
      <c r="L180" s="24">
        <v>3011.3</v>
      </c>
      <c r="M180" s="24">
        <v>3011.3</v>
      </c>
      <c r="N180" s="24">
        <v>3011.3</v>
      </c>
    </row>
    <row r="181" spans="1:14" s="13" customFormat="1" ht="15.6">
      <c r="A181" s="14">
        <v>0</v>
      </c>
      <c r="B181" s="26" t="s">
        <v>142</v>
      </c>
      <c r="C181" s="27" t="s">
        <v>83</v>
      </c>
      <c r="D181" s="27" t="s">
        <v>114</v>
      </c>
      <c r="E181" s="27"/>
      <c r="F181" s="27"/>
      <c r="G181" s="28">
        <f>SUMIFS(G182:G1229,$C182:$C1229,$C182)/3</f>
        <v>49541.19999999999</v>
      </c>
      <c r="H181" s="28">
        <f>SUMIFS(H182:H1219,$C182:$C1219,$C182)/3</f>
        <v>0</v>
      </c>
      <c r="I181" s="28">
        <f>SUMIFS(I182:I1229,$C182:$C1229,$C182)/3</f>
        <v>49541.19999999999</v>
      </c>
      <c r="J181" s="28">
        <f>SUMIFS(J182:J1219,$C182:$C1219,$C182)/3</f>
        <v>0</v>
      </c>
      <c r="K181" s="28">
        <f>SUMIFS(K182:K1229,$C182:$C1229,$C182)/3</f>
        <v>49541.19999999999</v>
      </c>
      <c r="L181" s="28">
        <f>SUMIFS(L182:L1219,$C182:$C1219,$C182)/3</f>
        <v>0</v>
      </c>
      <c r="M181" s="28">
        <f>SUMIFS(M182:M1229,$C182:$C1229,$C182)/3</f>
        <v>49541.19999999999</v>
      </c>
      <c r="N181" s="28">
        <f>SUMIFS(N182:N1219,$C182:$C1219,$C182)/3</f>
        <v>0</v>
      </c>
    </row>
    <row r="182" spans="1:14" s="13" customFormat="1" ht="15.6">
      <c r="A182" s="15">
        <v>1</v>
      </c>
      <c r="B182" s="29" t="s">
        <v>24</v>
      </c>
      <c r="C182" s="30" t="s">
        <v>83</v>
      </c>
      <c r="D182" s="30" t="s">
        <v>69</v>
      </c>
      <c r="E182" s="30" t="s">
        <v>6</v>
      </c>
      <c r="F182" s="30" t="s">
        <v>71</v>
      </c>
      <c r="G182" s="31">
        <f t="shared" ref="G182:H182" si="243">SUMIFS(G183:G1222,$C183:$C1222,$C183,$D183:$D1222,$D183)/2</f>
        <v>49541.200000000004</v>
      </c>
      <c r="H182" s="31">
        <f t="shared" si="243"/>
        <v>0</v>
      </c>
      <c r="I182" s="31">
        <f t="shared" ref="I182:N182" si="244">SUMIFS(I183:I1222,$C183:$C1222,$C183,$D183:$D1222,$D183)/2</f>
        <v>49541.200000000004</v>
      </c>
      <c r="J182" s="31">
        <f t="shared" si="244"/>
        <v>0</v>
      </c>
      <c r="K182" s="31">
        <f t="shared" ref="K182:L182" si="245">SUMIFS(K183:K1222,$C183:$C1222,$C183,$D183:$D1222,$D183)/2</f>
        <v>49541.200000000004</v>
      </c>
      <c r="L182" s="31">
        <f t="shared" si="245"/>
        <v>0</v>
      </c>
      <c r="M182" s="31">
        <f t="shared" si="244"/>
        <v>49541.200000000004</v>
      </c>
      <c r="N182" s="31">
        <f t="shared" si="244"/>
        <v>0</v>
      </c>
    </row>
    <row r="183" spans="1:14" s="13" customFormat="1" ht="31.2">
      <c r="A183" s="16">
        <v>2</v>
      </c>
      <c r="B183" s="32" t="s">
        <v>171</v>
      </c>
      <c r="C183" s="33" t="s">
        <v>83</v>
      </c>
      <c r="D183" s="33" t="s">
        <v>69</v>
      </c>
      <c r="E183" s="33" t="s">
        <v>25</v>
      </c>
      <c r="F183" s="33"/>
      <c r="G183" s="34">
        <f t="shared" ref="G183:H183" si="246">SUMIFS(G184:G1219,$C184:$C1219,$C184,$D184:$D1219,$D184,$E184:$E1219,$E184)</f>
        <v>38426.400000000001</v>
      </c>
      <c r="H183" s="34">
        <f t="shared" si="246"/>
        <v>0</v>
      </c>
      <c r="I183" s="34">
        <f t="shared" ref="I183:N183" si="247">SUMIFS(I184:I1219,$C184:$C1219,$C184,$D184:$D1219,$D184,$E184:$E1219,$E184)</f>
        <v>38426.400000000001</v>
      </c>
      <c r="J183" s="34">
        <f t="shared" si="247"/>
        <v>0</v>
      </c>
      <c r="K183" s="34">
        <f t="shared" ref="K183:L183" si="248">SUMIFS(K184:K1219,$C184:$C1219,$C184,$D184:$D1219,$D184,$E184:$E1219,$E184)</f>
        <v>38426.400000000001</v>
      </c>
      <c r="L183" s="34">
        <f t="shared" si="248"/>
        <v>0</v>
      </c>
      <c r="M183" s="34">
        <f t="shared" si="247"/>
        <v>38426.400000000001</v>
      </c>
      <c r="N183" s="34">
        <f t="shared" si="247"/>
        <v>0</v>
      </c>
    </row>
    <row r="184" spans="1:14" s="13" customFormat="1" ht="15.6">
      <c r="A184" s="17">
        <v>3</v>
      </c>
      <c r="B184" s="22" t="s">
        <v>162</v>
      </c>
      <c r="C184" s="23" t="s">
        <v>83</v>
      </c>
      <c r="D184" s="23" t="s">
        <v>69</v>
      </c>
      <c r="E184" s="23" t="s">
        <v>25</v>
      </c>
      <c r="F184" s="23" t="s">
        <v>161</v>
      </c>
      <c r="G184" s="24"/>
      <c r="H184" s="24"/>
      <c r="I184" s="24"/>
      <c r="J184" s="24"/>
      <c r="K184" s="24"/>
      <c r="L184" s="24"/>
      <c r="M184" s="24"/>
      <c r="N184" s="24"/>
    </row>
    <row r="185" spans="1:14" s="13" customFormat="1" ht="15.6">
      <c r="A185" s="17">
        <v>3</v>
      </c>
      <c r="B185" s="22" t="s">
        <v>46</v>
      </c>
      <c r="C185" s="23" t="s">
        <v>83</v>
      </c>
      <c r="D185" s="23" t="s">
        <v>69</v>
      </c>
      <c r="E185" s="23" t="s">
        <v>25</v>
      </c>
      <c r="F185" s="23" t="s">
        <v>91</v>
      </c>
      <c r="G185" s="24">
        <v>38426.400000000001</v>
      </c>
      <c r="H185" s="24"/>
      <c r="I185" s="24">
        <v>38426.400000000001</v>
      </c>
      <c r="J185" s="24"/>
      <c r="K185" s="24">
        <v>38426.400000000001</v>
      </c>
      <c r="L185" s="24"/>
      <c r="M185" s="24">
        <v>38426.400000000001</v>
      </c>
      <c r="N185" s="24"/>
    </row>
    <row r="186" spans="1:14" s="13" customFormat="1" ht="31.2">
      <c r="A186" s="16">
        <v>2</v>
      </c>
      <c r="B186" s="32" t="s">
        <v>172</v>
      </c>
      <c r="C186" s="33" t="s">
        <v>83</v>
      </c>
      <c r="D186" s="33" t="s">
        <v>69</v>
      </c>
      <c r="E186" s="33" t="s">
        <v>26</v>
      </c>
      <c r="F186" s="33"/>
      <c r="G186" s="34">
        <f t="shared" ref="G186:H186" si="249">SUMIFS(G187:G1222,$C187:$C1222,$C187,$D187:$D1222,$D187,$E187:$E1222,$E187)</f>
        <v>11094.8</v>
      </c>
      <c r="H186" s="34">
        <f t="shared" si="249"/>
        <v>0</v>
      </c>
      <c r="I186" s="34">
        <f t="shared" ref="I186:N186" si="250">SUMIFS(I187:I1222,$C187:$C1222,$C187,$D187:$D1222,$D187,$E187:$E1222,$E187)</f>
        <v>11094.8</v>
      </c>
      <c r="J186" s="34">
        <f t="shared" si="250"/>
        <v>0</v>
      </c>
      <c r="K186" s="34">
        <f t="shared" ref="K186:L186" si="251">SUMIFS(K187:K1222,$C187:$C1222,$C187,$D187:$D1222,$D187,$E187:$E1222,$E187)</f>
        <v>11094.8</v>
      </c>
      <c r="L186" s="34">
        <f t="shared" si="251"/>
        <v>0</v>
      </c>
      <c r="M186" s="34">
        <f t="shared" si="250"/>
        <v>11094.8</v>
      </c>
      <c r="N186" s="34">
        <f t="shared" si="250"/>
        <v>0</v>
      </c>
    </row>
    <row r="187" spans="1:14" s="13" customFormat="1" ht="15.6">
      <c r="A187" s="17">
        <v>3</v>
      </c>
      <c r="B187" s="22" t="s">
        <v>46</v>
      </c>
      <c r="C187" s="23" t="s">
        <v>83</v>
      </c>
      <c r="D187" s="23" t="s">
        <v>69</v>
      </c>
      <c r="E187" s="23" t="s">
        <v>26</v>
      </c>
      <c r="F187" s="23" t="s">
        <v>91</v>
      </c>
      <c r="G187" s="24">
        <v>11094.8</v>
      </c>
      <c r="H187" s="24"/>
      <c r="I187" s="24">
        <v>11094.8</v>
      </c>
      <c r="J187" s="24"/>
      <c r="K187" s="24">
        <v>11094.8</v>
      </c>
      <c r="L187" s="24"/>
      <c r="M187" s="24">
        <v>11094.8</v>
      </c>
      <c r="N187" s="24"/>
    </row>
    <row r="188" spans="1:14" s="13" customFormat="1" ht="53.4" customHeight="1">
      <c r="A188" s="16">
        <v>2</v>
      </c>
      <c r="B188" s="41" t="s">
        <v>212</v>
      </c>
      <c r="C188" s="33" t="s">
        <v>83</v>
      </c>
      <c r="D188" s="33" t="s">
        <v>69</v>
      </c>
      <c r="E188" s="33" t="s">
        <v>132</v>
      </c>
      <c r="F188" s="33"/>
      <c r="G188" s="34">
        <f t="shared" ref="G188:H188" si="252">SUMIFS(G189:G1224,$C189:$C1224,$C189,$D189:$D1224,$D189,$E189:$E1224,$E189)</f>
        <v>0</v>
      </c>
      <c r="H188" s="34">
        <f t="shared" si="252"/>
        <v>0</v>
      </c>
      <c r="I188" s="34">
        <f t="shared" ref="I188:N188" si="253">SUMIFS(I189:I1224,$C189:$C1224,$C189,$D189:$D1224,$D189,$E189:$E1224,$E189)</f>
        <v>0</v>
      </c>
      <c r="J188" s="34">
        <f t="shared" si="253"/>
        <v>0</v>
      </c>
      <c r="K188" s="34">
        <f t="shared" ref="K188:L188" si="254">SUMIFS(K189:K1224,$C189:$C1224,$C189,$D189:$D1224,$D189,$E189:$E1224,$E189)</f>
        <v>0</v>
      </c>
      <c r="L188" s="34">
        <f t="shared" si="254"/>
        <v>0</v>
      </c>
      <c r="M188" s="34">
        <f t="shared" si="253"/>
        <v>0</v>
      </c>
      <c r="N188" s="34">
        <f t="shared" si="253"/>
        <v>0</v>
      </c>
    </row>
    <row r="189" spans="1:14" s="13" customFormat="1" ht="15.6">
      <c r="A189" s="17">
        <v>3</v>
      </c>
      <c r="B189" s="22" t="s">
        <v>46</v>
      </c>
      <c r="C189" s="23" t="s">
        <v>83</v>
      </c>
      <c r="D189" s="23" t="s">
        <v>69</v>
      </c>
      <c r="E189" s="23" t="s">
        <v>132</v>
      </c>
      <c r="F189" s="23" t="s">
        <v>91</v>
      </c>
      <c r="G189" s="24"/>
      <c r="H189" s="24"/>
      <c r="I189" s="24"/>
      <c r="J189" s="24"/>
      <c r="K189" s="24"/>
      <c r="L189" s="24"/>
      <c r="M189" s="24"/>
      <c r="N189" s="24"/>
    </row>
    <row r="190" spans="1:14" s="13" customFormat="1" ht="46.8">
      <c r="A190" s="16">
        <v>2</v>
      </c>
      <c r="B190" s="41" t="s">
        <v>215</v>
      </c>
      <c r="C190" s="33" t="s">
        <v>83</v>
      </c>
      <c r="D190" s="33" t="s">
        <v>69</v>
      </c>
      <c r="E190" s="33" t="s">
        <v>160</v>
      </c>
      <c r="F190" s="33"/>
      <c r="G190" s="34">
        <f t="shared" ref="G190:H190" si="255">SUMIFS(G191:G1226,$C191:$C1226,$C191,$D191:$D1226,$D191,$E191:$E1226,$E191)</f>
        <v>20</v>
      </c>
      <c r="H190" s="34">
        <f t="shared" si="255"/>
        <v>0</v>
      </c>
      <c r="I190" s="34">
        <f t="shared" ref="I190:N190" si="256">SUMIFS(I191:I1226,$C191:$C1226,$C191,$D191:$D1226,$D191,$E191:$E1226,$E191)</f>
        <v>20</v>
      </c>
      <c r="J190" s="34">
        <f t="shared" si="256"/>
        <v>0</v>
      </c>
      <c r="K190" s="34">
        <f t="shared" ref="K190:L190" si="257">SUMIFS(K191:K1226,$C191:$C1226,$C191,$D191:$D1226,$D191,$E191:$E1226,$E191)</f>
        <v>20</v>
      </c>
      <c r="L190" s="34">
        <f t="shared" si="257"/>
        <v>0</v>
      </c>
      <c r="M190" s="34">
        <f t="shared" si="256"/>
        <v>20</v>
      </c>
      <c r="N190" s="34">
        <f t="shared" si="256"/>
        <v>0</v>
      </c>
    </row>
    <row r="191" spans="1:14" s="13" customFormat="1" ht="15.6">
      <c r="A191" s="17">
        <v>3</v>
      </c>
      <c r="B191" s="22" t="s">
        <v>46</v>
      </c>
      <c r="C191" s="23" t="s">
        <v>83</v>
      </c>
      <c r="D191" s="23" t="s">
        <v>69</v>
      </c>
      <c r="E191" s="23" t="s">
        <v>160</v>
      </c>
      <c r="F191" s="23" t="s">
        <v>91</v>
      </c>
      <c r="G191" s="24">
        <v>20</v>
      </c>
      <c r="H191" s="24"/>
      <c r="I191" s="24">
        <v>20</v>
      </c>
      <c r="J191" s="24"/>
      <c r="K191" s="24">
        <v>20</v>
      </c>
      <c r="L191" s="24"/>
      <c r="M191" s="24">
        <v>20</v>
      </c>
      <c r="N191" s="24"/>
    </row>
    <row r="192" spans="1:14" s="13" customFormat="1" ht="15.6">
      <c r="A192" s="14">
        <v>0</v>
      </c>
      <c r="B192" s="26" t="s">
        <v>111</v>
      </c>
      <c r="C192" s="27" t="s">
        <v>84</v>
      </c>
      <c r="D192" s="27" t="s">
        <v>114</v>
      </c>
      <c r="E192" s="27"/>
      <c r="F192" s="27"/>
      <c r="G192" s="28">
        <f>SUMIFS(G193:G1253,$C193:$C1253,$C193)/3</f>
        <v>76060.3</v>
      </c>
      <c r="H192" s="28">
        <f>SUMIFS(H193:H1243,$C193:$C1243,$C193)/3</f>
        <v>69549.7</v>
      </c>
      <c r="I192" s="28">
        <f>SUMIFS(I193:I1253,$C193:$C1253,$C193)/3</f>
        <v>76060.3</v>
      </c>
      <c r="J192" s="28">
        <f>SUMIFS(J193:J1243,$C193:$C1243,$C193)/3</f>
        <v>69549.7</v>
      </c>
      <c r="K192" s="28">
        <f>SUMIFS(K193:K1253,$C193:$C1253,$C193)/3</f>
        <v>49300.700000000004</v>
      </c>
      <c r="L192" s="28">
        <f>SUMIFS(L193:L1243,$C193:$C1243,$C193)/3</f>
        <v>42789.9</v>
      </c>
      <c r="M192" s="28">
        <f>SUMIFS(M193:M1253,$C193:$C1253,$C193)/3</f>
        <v>49300.700000000004</v>
      </c>
      <c r="N192" s="28">
        <f>SUMIFS(N193:N1243,$C193:$C1243,$C193)/3</f>
        <v>42789.9</v>
      </c>
    </row>
    <row r="193" spans="1:14" s="13" customFormat="1" ht="15.6">
      <c r="A193" s="15">
        <v>1</v>
      </c>
      <c r="B193" s="29" t="s">
        <v>63</v>
      </c>
      <c r="C193" s="30" t="s">
        <v>84</v>
      </c>
      <c r="D193" s="30" t="s">
        <v>69</v>
      </c>
      <c r="E193" s="30" t="s">
        <v>6</v>
      </c>
      <c r="F193" s="30" t="s">
        <v>71</v>
      </c>
      <c r="G193" s="31">
        <f t="shared" ref="G193:H193" si="258">SUMIFS(G194:G1237,$C194:$C1237,$C194,$D194:$D1237,$D194)/2</f>
        <v>2015.9</v>
      </c>
      <c r="H193" s="31">
        <f t="shared" si="258"/>
        <v>0</v>
      </c>
      <c r="I193" s="31">
        <f t="shared" ref="I193:N193" si="259">SUMIFS(I194:I1237,$C194:$C1237,$C194,$D194:$D1237,$D194)/2</f>
        <v>2015.9</v>
      </c>
      <c r="J193" s="31">
        <f t="shared" si="259"/>
        <v>0</v>
      </c>
      <c r="K193" s="31">
        <f t="shared" ref="K193:L193" si="260">SUMIFS(K194:K1237,$C194:$C1237,$C194,$D194:$D1237,$D194)/2</f>
        <v>2015.9</v>
      </c>
      <c r="L193" s="31">
        <f t="shared" si="260"/>
        <v>0</v>
      </c>
      <c r="M193" s="31">
        <f t="shared" si="259"/>
        <v>2015.9</v>
      </c>
      <c r="N193" s="31">
        <f t="shared" si="259"/>
        <v>0</v>
      </c>
    </row>
    <row r="194" spans="1:14" s="13" customFormat="1" ht="31.2">
      <c r="A194" s="16">
        <v>2</v>
      </c>
      <c r="B194" s="32" t="s">
        <v>32</v>
      </c>
      <c r="C194" s="33" t="s">
        <v>84</v>
      </c>
      <c r="D194" s="33" t="s">
        <v>69</v>
      </c>
      <c r="E194" s="33" t="s">
        <v>124</v>
      </c>
      <c r="F194" s="33"/>
      <c r="G194" s="34">
        <f t="shared" ref="G194:H194" si="261">SUMIFS(G195:G1234,$C195:$C1234,$C195,$D195:$D1234,$D195,$E195:$E1234,$E195)</f>
        <v>2015.9</v>
      </c>
      <c r="H194" s="34">
        <f t="shared" si="261"/>
        <v>0</v>
      </c>
      <c r="I194" s="34">
        <f t="shared" ref="I194:N194" si="262">SUMIFS(I195:I1234,$C195:$C1234,$C195,$D195:$D1234,$D195,$E195:$E1234,$E195)</f>
        <v>2015.9</v>
      </c>
      <c r="J194" s="34">
        <f t="shared" si="262"/>
        <v>0</v>
      </c>
      <c r="K194" s="34">
        <f t="shared" ref="K194:L194" si="263">SUMIFS(K195:K1234,$C195:$C1234,$C195,$D195:$D1234,$D195,$E195:$E1234,$E195)</f>
        <v>2015.9</v>
      </c>
      <c r="L194" s="34">
        <f t="shared" si="263"/>
        <v>0</v>
      </c>
      <c r="M194" s="34">
        <f t="shared" si="262"/>
        <v>2015.9</v>
      </c>
      <c r="N194" s="34">
        <f t="shared" si="262"/>
        <v>0</v>
      </c>
    </row>
    <row r="195" spans="1:14" s="13" customFormat="1" ht="31.2">
      <c r="A195" s="17">
        <v>3</v>
      </c>
      <c r="B195" s="22" t="s">
        <v>185</v>
      </c>
      <c r="C195" s="23" t="s">
        <v>84</v>
      </c>
      <c r="D195" s="23" t="s">
        <v>69</v>
      </c>
      <c r="E195" s="23" t="s">
        <v>124</v>
      </c>
      <c r="F195" s="23" t="s">
        <v>184</v>
      </c>
      <c r="G195" s="24">
        <v>2015.9</v>
      </c>
      <c r="H195" s="25"/>
      <c r="I195" s="24">
        <v>2015.9</v>
      </c>
      <c r="J195" s="25"/>
      <c r="K195" s="24">
        <v>2015.9</v>
      </c>
      <c r="L195" s="25"/>
      <c r="M195" s="24">
        <v>2015.9</v>
      </c>
      <c r="N195" s="25"/>
    </row>
    <row r="196" spans="1:14" s="13" customFormat="1" ht="15.6">
      <c r="A196" s="15">
        <v>1</v>
      </c>
      <c r="B196" s="29" t="s">
        <v>64</v>
      </c>
      <c r="C196" s="30" t="s">
        <v>84</v>
      </c>
      <c r="D196" s="30" t="s">
        <v>78</v>
      </c>
      <c r="E196" s="30" t="s">
        <v>6</v>
      </c>
      <c r="F196" s="30" t="s">
        <v>71</v>
      </c>
      <c r="G196" s="31">
        <f t="shared" ref="G196:H196" si="264">SUMIFS(G197:G1240,$C197:$C1240,$C197,$D197:$D1240,$D197)/2</f>
        <v>419</v>
      </c>
      <c r="H196" s="31">
        <f t="shared" si="264"/>
        <v>0</v>
      </c>
      <c r="I196" s="31">
        <f t="shared" ref="I196:N196" si="265">SUMIFS(I197:I1240,$C197:$C1240,$C197,$D197:$D1240,$D197)/2</f>
        <v>419</v>
      </c>
      <c r="J196" s="31">
        <f t="shared" si="265"/>
        <v>0</v>
      </c>
      <c r="K196" s="31">
        <f t="shared" ref="K196:L196" si="266">SUMIFS(K197:K1240,$C197:$C1240,$C197,$D197:$D1240,$D197)/2</f>
        <v>419</v>
      </c>
      <c r="L196" s="31">
        <f t="shared" si="266"/>
        <v>0</v>
      </c>
      <c r="M196" s="31">
        <f t="shared" si="265"/>
        <v>419</v>
      </c>
      <c r="N196" s="31">
        <f t="shared" si="265"/>
        <v>0</v>
      </c>
    </row>
    <row r="197" spans="1:14" s="13" customFormat="1" ht="39.6" customHeight="1">
      <c r="A197" s="16">
        <v>2</v>
      </c>
      <c r="B197" s="41" t="s">
        <v>204</v>
      </c>
      <c r="C197" s="33" t="s">
        <v>84</v>
      </c>
      <c r="D197" s="33" t="s">
        <v>78</v>
      </c>
      <c r="E197" s="33" t="s">
        <v>59</v>
      </c>
      <c r="F197" s="33"/>
      <c r="G197" s="34">
        <f t="shared" ref="G197:H197" si="267">SUMIFS(G198:G1237,$C198:$C1237,$C198,$D198:$D1237,$D198,$E198:$E1237,$E198)</f>
        <v>269</v>
      </c>
      <c r="H197" s="34">
        <f t="shared" si="267"/>
        <v>0</v>
      </c>
      <c r="I197" s="34">
        <f t="shared" ref="I197:N197" si="268">SUMIFS(I198:I1237,$C198:$C1237,$C198,$D198:$D1237,$D198,$E198:$E1237,$E198)</f>
        <v>269</v>
      </c>
      <c r="J197" s="34">
        <f t="shared" si="268"/>
        <v>0</v>
      </c>
      <c r="K197" s="34">
        <f t="shared" ref="K197:L197" si="269">SUMIFS(K198:K1237,$C198:$C1237,$C198,$D198:$D1237,$D198,$E198:$E1237,$E198)</f>
        <v>269</v>
      </c>
      <c r="L197" s="34">
        <f t="shared" si="269"/>
        <v>0</v>
      </c>
      <c r="M197" s="34">
        <f t="shared" si="268"/>
        <v>269</v>
      </c>
      <c r="N197" s="34">
        <f t="shared" si="268"/>
        <v>0</v>
      </c>
    </row>
    <row r="198" spans="1:14" s="13" customFormat="1" ht="31.2">
      <c r="A198" s="17">
        <v>3</v>
      </c>
      <c r="B198" s="22" t="s">
        <v>21</v>
      </c>
      <c r="C198" s="23" t="s">
        <v>84</v>
      </c>
      <c r="D198" s="23" t="s">
        <v>78</v>
      </c>
      <c r="E198" s="23" t="s">
        <v>59</v>
      </c>
      <c r="F198" s="23" t="s">
        <v>80</v>
      </c>
      <c r="G198" s="24">
        <v>269</v>
      </c>
      <c r="H198" s="24"/>
      <c r="I198" s="24">
        <v>269</v>
      </c>
      <c r="J198" s="24"/>
      <c r="K198" s="24">
        <v>269</v>
      </c>
      <c r="L198" s="24"/>
      <c r="M198" s="24">
        <v>269</v>
      </c>
      <c r="N198" s="24"/>
    </row>
    <row r="199" spans="1:14" s="13" customFormat="1" ht="56.25" customHeight="1">
      <c r="A199" s="16">
        <v>2</v>
      </c>
      <c r="B199" s="41" t="s">
        <v>213</v>
      </c>
      <c r="C199" s="33" t="s">
        <v>84</v>
      </c>
      <c r="D199" s="33" t="s">
        <v>78</v>
      </c>
      <c r="E199" s="33" t="s">
        <v>131</v>
      </c>
      <c r="F199" s="33"/>
      <c r="G199" s="34">
        <f t="shared" ref="G199:H199" si="270">SUMIFS(G200:G1239,$C200:$C1239,$C200,$D200:$D1239,$D200,$E200:$E1239,$E200)</f>
        <v>0</v>
      </c>
      <c r="H199" s="34">
        <f t="shared" si="270"/>
        <v>0</v>
      </c>
      <c r="I199" s="34">
        <f t="shared" ref="I199:N199" si="271">SUMIFS(I200:I1239,$C200:$C1239,$C200,$D200:$D1239,$D200,$E200:$E1239,$E200)</f>
        <v>0</v>
      </c>
      <c r="J199" s="34">
        <f t="shared" si="271"/>
        <v>0</v>
      </c>
      <c r="K199" s="34">
        <f t="shared" ref="K199:L199" si="272">SUMIFS(K200:K1239,$C200:$C1239,$C200,$D200:$D1239,$D200,$E200:$E1239,$E200)</f>
        <v>0</v>
      </c>
      <c r="L199" s="34">
        <f t="shared" si="272"/>
        <v>0</v>
      </c>
      <c r="M199" s="34">
        <f t="shared" si="271"/>
        <v>0</v>
      </c>
      <c r="N199" s="34">
        <f t="shared" si="271"/>
        <v>0</v>
      </c>
    </row>
    <row r="200" spans="1:14" s="13" customFormat="1" ht="31.2">
      <c r="A200" s="17">
        <v>3</v>
      </c>
      <c r="B200" s="22" t="s">
        <v>21</v>
      </c>
      <c r="C200" s="23" t="s">
        <v>84</v>
      </c>
      <c r="D200" s="23" t="s">
        <v>78</v>
      </c>
      <c r="E200" s="23" t="s">
        <v>131</v>
      </c>
      <c r="F200" s="23" t="s">
        <v>80</v>
      </c>
      <c r="G200" s="24"/>
      <c r="H200" s="24"/>
      <c r="I200" s="24"/>
      <c r="J200" s="24"/>
      <c r="K200" s="24"/>
      <c r="L200" s="24"/>
      <c r="M200" s="24"/>
      <c r="N200" s="24"/>
    </row>
    <row r="201" spans="1:14" s="13" customFormat="1" ht="15.6">
      <c r="A201" s="17">
        <v>3</v>
      </c>
      <c r="B201" s="22" t="s">
        <v>46</v>
      </c>
      <c r="C201" s="23" t="s">
        <v>84</v>
      </c>
      <c r="D201" s="23" t="s">
        <v>78</v>
      </c>
      <c r="E201" s="23" t="s">
        <v>131</v>
      </c>
      <c r="F201" s="23" t="s">
        <v>91</v>
      </c>
      <c r="G201" s="24"/>
      <c r="H201" s="24"/>
      <c r="I201" s="24"/>
      <c r="J201" s="24"/>
      <c r="K201" s="24"/>
      <c r="L201" s="24"/>
      <c r="M201" s="24"/>
      <c r="N201" s="24"/>
    </row>
    <row r="202" spans="1:14" s="13" customFormat="1" ht="53.4" customHeight="1">
      <c r="A202" s="16">
        <v>2</v>
      </c>
      <c r="B202" s="41" t="s">
        <v>215</v>
      </c>
      <c r="C202" s="42" t="s">
        <v>84</v>
      </c>
      <c r="D202" s="42" t="s">
        <v>78</v>
      </c>
      <c r="E202" s="42" t="s">
        <v>160</v>
      </c>
      <c r="F202" s="42"/>
      <c r="G202" s="34">
        <f t="shared" ref="G202:H202" si="273">SUMIFS(G203:G1242,$C203:$C1242,$C203,$D203:$D1242,$D203,$E203:$E1242,$E203)</f>
        <v>150</v>
      </c>
      <c r="H202" s="34">
        <f t="shared" si="273"/>
        <v>0</v>
      </c>
      <c r="I202" s="34">
        <f t="shared" ref="I202:N202" si="274">SUMIFS(I203:I1242,$C203:$C1242,$C203,$D203:$D1242,$D203,$E203:$E1242,$E203)</f>
        <v>150</v>
      </c>
      <c r="J202" s="34">
        <f t="shared" si="274"/>
        <v>0</v>
      </c>
      <c r="K202" s="34">
        <f t="shared" ref="K202:L202" si="275">SUMIFS(K203:K1242,$C203:$C1242,$C203,$D203:$D1242,$D203,$E203:$E1242,$E203)</f>
        <v>150</v>
      </c>
      <c r="L202" s="34">
        <f t="shared" si="275"/>
        <v>0</v>
      </c>
      <c r="M202" s="34">
        <f t="shared" si="274"/>
        <v>150</v>
      </c>
      <c r="N202" s="34">
        <f t="shared" si="274"/>
        <v>0</v>
      </c>
    </row>
    <row r="203" spans="1:14" s="13" customFormat="1" ht="31.2">
      <c r="A203" s="17">
        <v>3</v>
      </c>
      <c r="B203" s="22" t="s">
        <v>21</v>
      </c>
      <c r="C203" s="23" t="s">
        <v>84</v>
      </c>
      <c r="D203" s="23" t="s">
        <v>78</v>
      </c>
      <c r="E203" s="23" t="s">
        <v>160</v>
      </c>
      <c r="F203" s="23" t="s">
        <v>80</v>
      </c>
      <c r="G203" s="24">
        <v>150</v>
      </c>
      <c r="H203" s="25"/>
      <c r="I203" s="24">
        <v>150</v>
      </c>
      <c r="J203" s="25"/>
      <c r="K203" s="24">
        <v>150</v>
      </c>
      <c r="L203" s="25"/>
      <c r="M203" s="24">
        <v>150</v>
      </c>
      <c r="N203" s="25"/>
    </row>
    <row r="204" spans="1:14" s="13" customFormat="1" ht="40.799999999999997" customHeight="1">
      <c r="A204" s="16">
        <v>2</v>
      </c>
      <c r="B204" s="41" t="s">
        <v>35</v>
      </c>
      <c r="C204" s="33" t="s">
        <v>84</v>
      </c>
      <c r="D204" s="33" t="s">
        <v>78</v>
      </c>
      <c r="E204" s="33" t="s">
        <v>122</v>
      </c>
      <c r="F204" s="33"/>
      <c r="G204" s="34">
        <f t="shared" ref="G204:H204" si="276">SUMIFS(G205:G1245,$C205:$C1245,$C205,$D205:$D1245,$D205,$E205:$E1245,$E205)</f>
        <v>0</v>
      </c>
      <c r="H204" s="34">
        <f t="shared" si="276"/>
        <v>0</v>
      </c>
      <c r="I204" s="34">
        <f t="shared" ref="I204:N204" si="277">SUMIFS(I205:I1245,$C205:$C1245,$C205,$D205:$D1245,$D205,$E205:$E1245,$E205)</f>
        <v>0</v>
      </c>
      <c r="J204" s="34">
        <f t="shared" si="277"/>
        <v>0</v>
      </c>
      <c r="K204" s="34">
        <f t="shared" ref="K204:L204" si="278">SUMIFS(K205:K1245,$C205:$C1245,$C205,$D205:$D1245,$D205,$E205:$E1245,$E205)</f>
        <v>0</v>
      </c>
      <c r="L204" s="34">
        <f t="shared" si="278"/>
        <v>0</v>
      </c>
      <c r="M204" s="34">
        <f t="shared" si="277"/>
        <v>0</v>
      </c>
      <c r="N204" s="34">
        <f t="shared" si="277"/>
        <v>0</v>
      </c>
    </row>
    <row r="205" spans="1:14" s="13" customFormat="1" ht="15.6">
      <c r="A205" s="17">
        <v>3</v>
      </c>
      <c r="B205" s="22" t="s">
        <v>163</v>
      </c>
      <c r="C205" s="23" t="s">
        <v>84</v>
      </c>
      <c r="D205" s="23" t="s">
        <v>78</v>
      </c>
      <c r="E205" s="23" t="s">
        <v>122</v>
      </c>
      <c r="F205" s="23" t="s">
        <v>135</v>
      </c>
      <c r="G205" s="24"/>
      <c r="H205" s="24"/>
      <c r="I205" s="24"/>
      <c r="J205" s="24"/>
      <c r="K205" s="24"/>
      <c r="L205" s="24"/>
      <c r="M205" s="24"/>
      <c r="N205" s="24"/>
    </row>
    <row r="206" spans="1:14" s="13" customFormat="1" ht="15.6">
      <c r="A206" s="15">
        <v>1</v>
      </c>
      <c r="B206" s="29" t="s">
        <v>140</v>
      </c>
      <c r="C206" s="30" t="s">
        <v>84</v>
      </c>
      <c r="D206" s="30" t="s">
        <v>86</v>
      </c>
      <c r="E206" s="30" t="s">
        <v>6</v>
      </c>
      <c r="F206" s="30" t="s">
        <v>71</v>
      </c>
      <c r="G206" s="31">
        <f t="shared" ref="G206:H206" si="279">SUMIFS(G207:G1250,$C207:$C1250,$C207,$D207:$D1250,$D207)/2</f>
        <v>66466.3</v>
      </c>
      <c r="H206" s="31">
        <f t="shared" si="279"/>
        <v>64034.600000000006</v>
      </c>
      <c r="I206" s="31">
        <f t="shared" ref="I206:N206" si="280">SUMIFS(I207:I1250,$C207:$C1250,$C207,$D207:$D1250,$D207)/2</f>
        <v>66466.3</v>
      </c>
      <c r="J206" s="31">
        <f t="shared" si="280"/>
        <v>64034.600000000006</v>
      </c>
      <c r="K206" s="31">
        <f t="shared" ref="K206:L206" si="281">SUMIFS(K207:K1250,$C207:$C1250,$C207,$D207:$D1250,$D207)/2</f>
        <v>39706.699999999997</v>
      </c>
      <c r="L206" s="31">
        <f t="shared" si="281"/>
        <v>37274.800000000003</v>
      </c>
      <c r="M206" s="31">
        <f t="shared" si="280"/>
        <v>39706.699999999997</v>
      </c>
      <c r="N206" s="31">
        <f t="shared" si="280"/>
        <v>37274.800000000003</v>
      </c>
    </row>
    <row r="207" spans="1:14" s="13" customFormat="1" ht="31.2">
      <c r="A207" s="16">
        <v>2</v>
      </c>
      <c r="B207" s="32" t="s">
        <v>198</v>
      </c>
      <c r="C207" s="33" t="s">
        <v>84</v>
      </c>
      <c r="D207" s="33" t="s">
        <v>86</v>
      </c>
      <c r="E207" s="33" t="s">
        <v>65</v>
      </c>
      <c r="F207" s="33"/>
      <c r="G207" s="34">
        <f t="shared" ref="G207:H207" si="282">SUMIFS(G208:G1247,$C208:$C1247,$C208,$D208:$D1247,$D208,$E208:$E1247,$E208)</f>
        <v>7909.6</v>
      </c>
      <c r="H207" s="34">
        <f t="shared" si="282"/>
        <v>5477.9</v>
      </c>
      <c r="I207" s="34">
        <f t="shared" ref="I207:N207" si="283">SUMIFS(I208:I1247,$C208:$C1247,$C208,$D208:$D1247,$D208,$E208:$E1247,$E208)</f>
        <v>7909.6</v>
      </c>
      <c r="J207" s="34">
        <f t="shared" si="283"/>
        <v>5477.9</v>
      </c>
      <c r="K207" s="34">
        <f t="shared" ref="K207:L207" si="284">SUMIFS(K208:K1247,$C208:$C1247,$C208,$D208:$D1247,$D208,$E208:$E1247,$E208)</f>
        <v>6925.5</v>
      </c>
      <c r="L207" s="34">
        <f t="shared" si="284"/>
        <v>4493.6000000000004</v>
      </c>
      <c r="M207" s="34">
        <f t="shared" si="283"/>
        <v>6925.5</v>
      </c>
      <c r="N207" s="34">
        <f t="shared" si="283"/>
        <v>4493.6000000000004</v>
      </c>
    </row>
    <row r="208" spans="1:14" s="13" customFormat="1" ht="31.2">
      <c r="A208" s="17">
        <v>3</v>
      </c>
      <c r="B208" s="22" t="s">
        <v>21</v>
      </c>
      <c r="C208" s="23" t="s">
        <v>84</v>
      </c>
      <c r="D208" s="23" t="s">
        <v>86</v>
      </c>
      <c r="E208" s="23" t="s">
        <v>65</v>
      </c>
      <c r="F208" s="23" t="s">
        <v>80</v>
      </c>
      <c r="G208" s="24">
        <v>7909.6</v>
      </c>
      <c r="H208" s="24">
        <v>5477.9</v>
      </c>
      <c r="I208" s="24">
        <v>7909.6</v>
      </c>
      <c r="J208" s="24">
        <v>5477.9</v>
      </c>
      <c r="K208" s="24">
        <v>6925.5</v>
      </c>
      <c r="L208" s="24">
        <v>4493.6000000000004</v>
      </c>
      <c r="M208" s="24">
        <v>6925.5</v>
      </c>
      <c r="N208" s="24">
        <v>4493.6000000000004</v>
      </c>
    </row>
    <row r="209" spans="1:14" s="13" customFormat="1" ht="46.8">
      <c r="A209" s="16">
        <v>2</v>
      </c>
      <c r="B209" s="41" t="s">
        <v>209</v>
      </c>
      <c r="C209" s="33" t="s">
        <v>84</v>
      </c>
      <c r="D209" s="33" t="s">
        <v>86</v>
      </c>
      <c r="E209" s="33" t="s">
        <v>9</v>
      </c>
      <c r="F209" s="33"/>
      <c r="G209" s="34">
        <f t="shared" ref="G209:H209" si="285">SUMIFS(G210:G1249,$C210:$C1249,$C210,$D210:$D1249,$D210,$E210:$E1249,$E210)</f>
        <v>7005.8</v>
      </c>
      <c r="H209" s="34">
        <f t="shared" si="285"/>
        <v>7005.8</v>
      </c>
      <c r="I209" s="34">
        <f t="shared" ref="I209:N209" si="286">SUMIFS(I210:I1249,$C210:$C1249,$C210,$D210:$D1249,$D210,$E210:$E1249,$E210)</f>
        <v>7005.8</v>
      </c>
      <c r="J209" s="34">
        <f t="shared" si="286"/>
        <v>7005.8</v>
      </c>
      <c r="K209" s="34">
        <f t="shared" ref="K209:L209" si="287">SUMIFS(K210:K1249,$C210:$C1249,$C210,$D210:$D1249,$D210,$E210:$E1249,$E210)</f>
        <v>7005.8</v>
      </c>
      <c r="L209" s="34">
        <f t="shared" si="287"/>
        <v>7005.8</v>
      </c>
      <c r="M209" s="34">
        <f t="shared" si="286"/>
        <v>7005.8</v>
      </c>
      <c r="N209" s="34">
        <f t="shared" si="286"/>
        <v>7005.8</v>
      </c>
    </row>
    <row r="210" spans="1:14" s="13" customFormat="1" ht="31.2">
      <c r="A210" s="17">
        <v>3</v>
      </c>
      <c r="B210" s="22" t="s">
        <v>11</v>
      </c>
      <c r="C210" s="23" t="s">
        <v>84</v>
      </c>
      <c r="D210" s="23" t="s">
        <v>86</v>
      </c>
      <c r="E210" s="23" t="s">
        <v>9</v>
      </c>
      <c r="F210" s="23" t="s">
        <v>73</v>
      </c>
      <c r="G210" s="24"/>
      <c r="H210" s="24"/>
      <c r="I210" s="24"/>
      <c r="J210" s="24"/>
      <c r="K210" s="24"/>
      <c r="L210" s="24"/>
      <c r="M210" s="24"/>
      <c r="N210" s="24"/>
    </row>
    <row r="211" spans="1:14" s="13" customFormat="1" ht="31.2">
      <c r="A211" s="17">
        <v>3</v>
      </c>
      <c r="B211" s="22" t="s">
        <v>21</v>
      </c>
      <c r="C211" s="23" t="s">
        <v>84</v>
      </c>
      <c r="D211" s="23" t="s">
        <v>86</v>
      </c>
      <c r="E211" s="23" t="s">
        <v>9</v>
      </c>
      <c r="F211" s="23" t="s">
        <v>80</v>
      </c>
      <c r="G211" s="24">
        <v>7005.8</v>
      </c>
      <c r="H211" s="24">
        <v>7005.8</v>
      </c>
      <c r="I211" s="24">
        <v>7005.8</v>
      </c>
      <c r="J211" s="24">
        <v>7005.8</v>
      </c>
      <c r="K211" s="24">
        <v>7005.8</v>
      </c>
      <c r="L211" s="24">
        <v>7005.8</v>
      </c>
      <c r="M211" s="24">
        <v>7005.8</v>
      </c>
      <c r="N211" s="24">
        <v>7005.8</v>
      </c>
    </row>
    <row r="212" spans="1:14" s="13" customFormat="1" ht="78">
      <c r="A212" s="16">
        <v>2</v>
      </c>
      <c r="B212" s="41" t="s">
        <v>211</v>
      </c>
      <c r="C212" s="33" t="s">
        <v>84</v>
      </c>
      <c r="D212" s="33" t="s">
        <v>86</v>
      </c>
      <c r="E212" s="33" t="s">
        <v>130</v>
      </c>
      <c r="F212" s="33"/>
      <c r="G212" s="34">
        <f t="shared" ref="G212:H212" si="288">SUMIFS(G213:G1251,$C213:$C1251,$C213,$D213:$D1251,$D213,$E213:$E1251,$E213)</f>
        <v>51550.9</v>
      </c>
      <c r="H212" s="34">
        <f t="shared" si="288"/>
        <v>51550.9</v>
      </c>
      <c r="I212" s="34">
        <f t="shared" ref="I212:N212" si="289">SUMIFS(I213:I1251,$C213:$C1251,$C213,$D213:$D1251,$D213,$E213:$E1251,$E213)</f>
        <v>51550.9</v>
      </c>
      <c r="J212" s="34">
        <f t="shared" si="289"/>
        <v>51550.9</v>
      </c>
      <c r="K212" s="34">
        <f t="shared" ref="K212:L212" si="290">SUMIFS(K213:K1251,$C213:$C1251,$C213,$D213:$D1251,$D213,$E213:$E1251,$E213)</f>
        <v>25775.4</v>
      </c>
      <c r="L212" s="34">
        <f t="shared" si="290"/>
        <v>25775.4</v>
      </c>
      <c r="M212" s="34">
        <f t="shared" si="289"/>
        <v>25775.4</v>
      </c>
      <c r="N212" s="34">
        <f t="shared" si="289"/>
        <v>25775.4</v>
      </c>
    </row>
    <row r="213" spans="1:14" s="13" customFormat="1" ht="15.6">
      <c r="A213" s="17">
        <v>3</v>
      </c>
      <c r="B213" s="22" t="s">
        <v>129</v>
      </c>
      <c r="C213" s="23" t="s">
        <v>84</v>
      </c>
      <c r="D213" s="23" t="s">
        <v>86</v>
      </c>
      <c r="E213" s="23" t="s">
        <v>130</v>
      </c>
      <c r="F213" s="23" t="s">
        <v>128</v>
      </c>
      <c r="G213" s="24">
        <v>51550.9</v>
      </c>
      <c r="H213" s="24">
        <v>51550.9</v>
      </c>
      <c r="I213" s="24">
        <v>51550.9</v>
      </c>
      <c r="J213" s="24">
        <v>51550.9</v>
      </c>
      <c r="K213" s="24">
        <v>25775.4</v>
      </c>
      <c r="L213" s="24">
        <v>25775.4</v>
      </c>
      <c r="M213" s="24">
        <v>25775.4</v>
      </c>
      <c r="N213" s="24">
        <v>25775.4</v>
      </c>
    </row>
    <row r="214" spans="1:14" s="13" customFormat="1" ht="15.6">
      <c r="A214" s="15">
        <v>1</v>
      </c>
      <c r="B214" s="29" t="s">
        <v>27</v>
      </c>
      <c r="C214" s="30" t="s">
        <v>84</v>
      </c>
      <c r="D214" s="30" t="s">
        <v>70</v>
      </c>
      <c r="E214" s="30" t="s">
        <v>6</v>
      </c>
      <c r="F214" s="30" t="s">
        <v>71</v>
      </c>
      <c r="G214" s="31">
        <f t="shared" ref="G214:H214" si="291">SUMIFS(G215:G1257,$C215:$C1257,$C215,$D215:$D1257,$D215)/2</f>
        <v>7159.1</v>
      </c>
      <c r="H214" s="31">
        <f t="shared" si="291"/>
        <v>5515.1</v>
      </c>
      <c r="I214" s="31">
        <f t="shared" ref="I214:N214" si="292">SUMIFS(I215:I1257,$C215:$C1257,$C215,$D215:$D1257,$D215)/2</f>
        <v>7159.1</v>
      </c>
      <c r="J214" s="31">
        <f t="shared" si="292"/>
        <v>5515.1</v>
      </c>
      <c r="K214" s="31">
        <f t="shared" ref="K214:L214" si="293">SUMIFS(K215:K1257,$C215:$C1257,$C215,$D215:$D1257,$D215)/2</f>
        <v>7159.1</v>
      </c>
      <c r="L214" s="31">
        <f t="shared" si="293"/>
        <v>5515.1</v>
      </c>
      <c r="M214" s="31">
        <f t="shared" si="292"/>
        <v>7159.1</v>
      </c>
      <c r="N214" s="31">
        <f t="shared" si="292"/>
        <v>5515.1</v>
      </c>
    </row>
    <row r="215" spans="1:14" s="13" customFormat="1" ht="52.2" customHeight="1">
      <c r="A215" s="16">
        <v>2</v>
      </c>
      <c r="B215" s="32" t="s">
        <v>200</v>
      </c>
      <c r="C215" s="33" t="s">
        <v>84</v>
      </c>
      <c r="D215" s="33" t="s">
        <v>70</v>
      </c>
      <c r="E215" s="33" t="s">
        <v>28</v>
      </c>
      <c r="F215" s="33"/>
      <c r="G215" s="34">
        <f t="shared" ref="G215:H215" si="294">SUMIFS(G216:G1254,$C216:$C1254,$C216,$D216:$D1254,$D216,$E216:$E1254,$E216)</f>
        <v>965</v>
      </c>
      <c r="H215" s="34">
        <f t="shared" si="294"/>
        <v>0</v>
      </c>
      <c r="I215" s="34">
        <f t="shared" ref="I215:N215" si="295">SUMIFS(I216:I1254,$C216:$C1254,$C216,$D216:$D1254,$D216,$E216:$E1254,$E216)</f>
        <v>965</v>
      </c>
      <c r="J215" s="34">
        <f t="shared" si="295"/>
        <v>0</v>
      </c>
      <c r="K215" s="34">
        <f t="shared" ref="K215:L215" si="296">SUMIFS(K216:K1254,$C216:$C1254,$C216,$D216:$D1254,$D216,$E216:$E1254,$E216)</f>
        <v>965</v>
      </c>
      <c r="L215" s="34">
        <f t="shared" si="296"/>
        <v>0</v>
      </c>
      <c r="M215" s="34">
        <f t="shared" si="295"/>
        <v>965</v>
      </c>
      <c r="N215" s="34">
        <f t="shared" si="295"/>
        <v>0</v>
      </c>
    </row>
    <row r="216" spans="1:14" s="13" customFormat="1" ht="31.2">
      <c r="A216" s="17">
        <v>3</v>
      </c>
      <c r="B216" s="22" t="s">
        <v>11</v>
      </c>
      <c r="C216" s="23" t="s">
        <v>84</v>
      </c>
      <c r="D216" s="23" t="s">
        <v>70</v>
      </c>
      <c r="E216" s="23" t="s">
        <v>28</v>
      </c>
      <c r="F216" s="23" t="s">
        <v>73</v>
      </c>
      <c r="G216" s="24"/>
      <c r="H216" s="24"/>
      <c r="I216" s="24"/>
      <c r="J216" s="24"/>
      <c r="K216" s="24"/>
      <c r="L216" s="24"/>
      <c r="M216" s="24"/>
      <c r="N216" s="24"/>
    </row>
    <row r="217" spans="1:14" s="13" customFormat="1" ht="15.6">
      <c r="A217" s="17">
        <v>3</v>
      </c>
      <c r="B217" s="22" t="s">
        <v>46</v>
      </c>
      <c r="C217" s="23" t="s">
        <v>84</v>
      </c>
      <c r="D217" s="23" t="s">
        <v>70</v>
      </c>
      <c r="E217" s="23" t="s">
        <v>28</v>
      </c>
      <c r="F217" s="23" t="s">
        <v>91</v>
      </c>
      <c r="G217" s="24">
        <v>965</v>
      </c>
      <c r="H217" s="24"/>
      <c r="I217" s="24">
        <v>965</v>
      </c>
      <c r="J217" s="24"/>
      <c r="K217" s="24">
        <v>965</v>
      </c>
      <c r="L217" s="24"/>
      <c r="M217" s="24">
        <v>965</v>
      </c>
      <c r="N217" s="24"/>
    </row>
    <row r="218" spans="1:14" s="13" customFormat="1" ht="74.400000000000006" customHeight="1">
      <c r="A218" s="16">
        <v>2</v>
      </c>
      <c r="B218" s="32" t="s">
        <v>175</v>
      </c>
      <c r="C218" s="33" t="s">
        <v>84</v>
      </c>
      <c r="D218" s="33" t="s">
        <v>70</v>
      </c>
      <c r="E218" s="33" t="s">
        <v>29</v>
      </c>
      <c r="F218" s="33"/>
      <c r="G218" s="34">
        <f t="shared" ref="G218:H218" si="297">SUMIFS(G219:G1257,$C219:$C1257,$C219,$D219:$D1257,$D219,$E219:$E1257,$E219)</f>
        <v>384</v>
      </c>
      <c r="H218" s="34">
        <f t="shared" si="297"/>
        <v>0</v>
      </c>
      <c r="I218" s="34">
        <f t="shared" ref="I218:N218" si="298">SUMIFS(I219:I1257,$C219:$C1257,$C219,$D219:$D1257,$D219,$E219:$E1257,$E219)</f>
        <v>384</v>
      </c>
      <c r="J218" s="34">
        <f t="shared" si="298"/>
        <v>0</v>
      </c>
      <c r="K218" s="34">
        <f t="shared" ref="K218:L218" si="299">SUMIFS(K219:K1257,$C219:$C1257,$C219,$D219:$D1257,$D219,$E219:$E1257,$E219)</f>
        <v>384</v>
      </c>
      <c r="L218" s="34">
        <f t="shared" si="299"/>
        <v>0</v>
      </c>
      <c r="M218" s="34">
        <f t="shared" si="298"/>
        <v>384</v>
      </c>
      <c r="N218" s="34">
        <f t="shared" si="298"/>
        <v>0</v>
      </c>
    </row>
    <row r="219" spans="1:14" s="13" customFormat="1" ht="66.599999999999994" customHeight="1">
      <c r="A219" s="17">
        <v>3</v>
      </c>
      <c r="B219" s="22" t="s">
        <v>151</v>
      </c>
      <c r="C219" s="23" t="s">
        <v>84</v>
      </c>
      <c r="D219" s="23" t="s">
        <v>70</v>
      </c>
      <c r="E219" s="23" t="s">
        <v>29</v>
      </c>
      <c r="F219" s="23" t="s">
        <v>94</v>
      </c>
      <c r="G219" s="24">
        <v>384</v>
      </c>
      <c r="H219" s="24"/>
      <c r="I219" s="24">
        <v>384</v>
      </c>
      <c r="J219" s="24"/>
      <c r="K219" s="24">
        <v>384</v>
      </c>
      <c r="L219" s="24"/>
      <c r="M219" s="24">
        <v>384</v>
      </c>
      <c r="N219" s="24"/>
    </row>
    <row r="220" spans="1:14" s="13" customFormat="1" ht="46.8">
      <c r="A220" s="16">
        <v>2</v>
      </c>
      <c r="B220" s="41" t="s">
        <v>209</v>
      </c>
      <c r="C220" s="33" t="s">
        <v>84</v>
      </c>
      <c r="D220" s="33" t="s">
        <v>70</v>
      </c>
      <c r="E220" s="33" t="s">
        <v>9</v>
      </c>
      <c r="F220" s="33"/>
      <c r="G220" s="34">
        <f t="shared" ref="G220:H220" si="300">SUMIFS(G221:G1259,$C221:$C1259,$C221,$D221:$D1259,$D221,$E221:$E1259,$E221)</f>
        <v>4559</v>
      </c>
      <c r="H220" s="34">
        <f t="shared" si="300"/>
        <v>4559</v>
      </c>
      <c r="I220" s="34">
        <f t="shared" ref="I220:N220" si="301">SUMIFS(I221:I1259,$C221:$C1259,$C221,$D221:$D1259,$D221,$E221:$E1259,$E221)</f>
        <v>4559</v>
      </c>
      <c r="J220" s="34">
        <f t="shared" si="301"/>
        <v>4559</v>
      </c>
      <c r="K220" s="34">
        <f t="shared" ref="K220:L220" si="302">SUMIFS(K221:K1259,$C221:$C1259,$C221,$D221:$D1259,$D221,$E221:$E1259,$E221)</f>
        <v>4559</v>
      </c>
      <c r="L220" s="34">
        <f t="shared" si="302"/>
        <v>4559</v>
      </c>
      <c r="M220" s="34">
        <f t="shared" si="301"/>
        <v>4559</v>
      </c>
      <c r="N220" s="34">
        <f t="shared" si="301"/>
        <v>4559</v>
      </c>
    </row>
    <row r="221" spans="1:14" s="13" customFormat="1" ht="15.6">
      <c r="A221" s="17">
        <v>3</v>
      </c>
      <c r="B221" s="22" t="s">
        <v>23</v>
      </c>
      <c r="C221" s="23" t="s">
        <v>84</v>
      </c>
      <c r="D221" s="23" t="s">
        <v>70</v>
      </c>
      <c r="E221" s="23" t="s">
        <v>9</v>
      </c>
      <c r="F221" s="23" t="s">
        <v>82</v>
      </c>
      <c r="G221" s="24">
        <v>4177.8</v>
      </c>
      <c r="H221" s="24">
        <v>4177.8</v>
      </c>
      <c r="I221" s="24">
        <v>4177.8</v>
      </c>
      <c r="J221" s="24">
        <v>4177.8</v>
      </c>
      <c r="K221" s="24">
        <v>4177.8</v>
      </c>
      <c r="L221" s="24">
        <v>4177.8</v>
      </c>
      <c r="M221" s="24">
        <v>4177.8</v>
      </c>
      <c r="N221" s="24">
        <v>4177.8</v>
      </c>
    </row>
    <row r="222" spans="1:14" s="13" customFormat="1" ht="31.2">
      <c r="A222" s="17">
        <v>3</v>
      </c>
      <c r="B222" s="22" t="s">
        <v>11</v>
      </c>
      <c r="C222" s="23" t="s">
        <v>84</v>
      </c>
      <c r="D222" s="23" t="s">
        <v>70</v>
      </c>
      <c r="E222" s="23" t="s">
        <v>9</v>
      </c>
      <c r="F222" s="23" t="s">
        <v>73</v>
      </c>
      <c r="G222" s="24">
        <v>381.2</v>
      </c>
      <c r="H222" s="24">
        <v>381.2</v>
      </c>
      <c r="I222" s="24">
        <v>381.2</v>
      </c>
      <c r="J222" s="24">
        <v>381.2</v>
      </c>
      <c r="K222" s="24">
        <v>381.2</v>
      </c>
      <c r="L222" s="24">
        <v>381.2</v>
      </c>
      <c r="M222" s="24">
        <v>381.2</v>
      </c>
      <c r="N222" s="24">
        <v>381.2</v>
      </c>
    </row>
    <row r="223" spans="1:14" s="13" customFormat="1" ht="15.6">
      <c r="A223" s="17">
        <v>3</v>
      </c>
      <c r="B223" s="22" t="s">
        <v>12</v>
      </c>
      <c r="C223" s="23" t="s">
        <v>84</v>
      </c>
      <c r="D223" s="23" t="s">
        <v>70</v>
      </c>
      <c r="E223" s="23" t="s">
        <v>9</v>
      </c>
      <c r="F223" s="23" t="s">
        <v>74</v>
      </c>
      <c r="G223" s="24"/>
      <c r="H223" s="24"/>
      <c r="I223" s="24"/>
      <c r="J223" s="24"/>
      <c r="K223" s="24"/>
      <c r="L223" s="24"/>
      <c r="M223" s="24"/>
      <c r="N223" s="24"/>
    </row>
    <row r="224" spans="1:14" s="13" customFormat="1" ht="46.8">
      <c r="A224" s="16">
        <v>2</v>
      </c>
      <c r="B224" s="41" t="s">
        <v>210</v>
      </c>
      <c r="C224" s="33" t="s">
        <v>84</v>
      </c>
      <c r="D224" s="33" t="s">
        <v>70</v>
      </c>
      <c r="E224" s="33" t="s">
        <v>33</v>
      </c>
      <c r="F224" s="33"/>
      <c r="G224" s="34">
        <f t="shared" ref="G224:H224" si="303">SUMIFS(G225:G1263,$C225:$C1263,$C225,$D225:$D1263,$D225,$E225:$E1263,$E225)</f>
        <v>1251.1000000000001</v>
      </c>
      <c r="H224" s="34">
        <f t="shared" si="303"/>
        <v>956.1</v>
      </c>
      <c r="I224" s="34">
        <f t="shared" ref="I224:N224" si="304">SUMIFS(I225:I1263,$C225:$C1263,$C225,$D225:$D1263,$D225,$E225:$E1263,$E225)</f>
        <v>1251.1000000000001</v>
      </c>
      <c r="J224" s="34">
        <f t="shared" si="304"/>
        <v>956.1</v>
      </c>
      <c r="K224" s="34">
        <f t="shared" ref="K224:L224" si="305">SUMIFS(K225:K1263,$C225:$C1263,$C225,$D225:$D1263,$D225,$E225:$E1263,$E225)</f>
        <v>1251.1000000000001</v>
      </c>
      <c r="L224" s="34">
        <f t="shared" si="305"/>
        <v>956.1</v>
      </c>
      <c r="M224" s="34">
        <f t="shared" si="304"/>
        <v>1251.1000000000001</v>
      </c>
      <c r="N224" s="34">
        <f t="shared" si="304"/>
        <v>956.1</v>
      </c>
    </row>
    <row r="225" spans="1:14" s="13" customFormat="1" ht="31.2">
      <c r="A225" s="17">
        <v>3</v>
      </c>
      <c r="B225" s="22" t="s">
        <v>10</v>
      </c>
      <c r="C225" s="23" t="s">
        <v>84</v>
      </c>
      <c r="D225" s="23" t="s">
        <v>70</v>
      </c>
      <c r="E225" s="23" t="s">
        <v>33</v>
      </c>
      <c r="F225" s="23" t="s">
        <v>72</v>
      </c>
      <c r="G225" s="24">
        <v>1157.2</v>
      </c>
      <c r="H225" s="24">
        <v>862.2</v>
      </c>
      <c r="I225" s="24">
        <v>1157.2</v>
      </c>
      <c r="J225" s="24">
        <v>862.2</v>
      </c>
      <c r="K225" s="24">
        <v>1157.2</v>
      </c>
      <c r="L225" s="24">
        <v>862.2</v>
      </c>
      <c r="M225" s="24">
        <v>1157.2</v>
      </c>
      <c r="N225" s="24">
        <v>862.2</v>
      </c>
    </row>
    <row r="226" spans="1:14" s="13" customFormat="1" ht="31.2">
      <c r="A226" s="17">
        <v>3</v>
      </c>
      <c r="B226" s="22" t="s">
        <v>11</v>
      </c>
      <c r="C226" s="23" t="s">
        <v>84</v>
      </c>
      <c r="D226" s="23" t="s">
        <v>70</v>
      </c>
      <c r="E226" s="23" t="s">
        <v>33</v>
      </c>
      <c r="F226" s="23" t="s">
        <v>73</v>
      </c>
      <c r="G226" s="24">
        <v>93.9</v>
      </c>
      <c r="H226" s="24">
        <v>93.9</v>
      </c>
      <c r="I226" s="24">
        <v>93.9</v>
      </c>
      <c r="J226" s="24">
        <v>93.9</v>
      </c>
      <c r="K226" s="24">
        <v>93.9</v>
      </c>
      <c r="L226" s="24">
        <v>93.9</v>
      </c>
      <c r="M226" s="24">
        <v>93.9</v>
      </c>
      <c r="N226" s="24">
        <v>93.9</v>
      </c>
    </row>
    <row r="227" spans="1:14" s="13" customFormat="1" ht="36.6" customHeight="1">
      <c r="A227" s="16">
        <v>2</v>
      </c>
      <c r="B227" s="41" t="s">
        <v>216</v>
      </c>
      <c r="C227" s="33" t="s">
        <v>84</v>
      </c>
      <c r="D227" s="33" t="s">
        <v>70</v>
      </c>
      <c r="E227" s="33" t="s">
        <v>158</v>
      </c>
      <c r="F227" s="33"/>
      <c r="G227" s="34">
        <f t="shared" ref="G227:H227" si="306">SUMIFS(G228:G1266,$C228:$C1266,$C228,$D228:$D1266,$D228,$E228:$E1266,$E228)</f>
        <v>0</v>
      </c>
      <c r="H227" s="34">
        <f t="shared" si="306"/>
        <v>0</v>
      </c>
      <c r="I227" s="34">
        <f t="shared" ref="I227:N227" si="307">SUMIFS(I228:I1266,$C228:$C1266,$C228,$D228:$D1266,$D228,$E228:$E1266,$E228)</f>
        <v>0</v>
      </c>
      <c r="J227" s="34">
        <f t="shared" si="307"/>
        <v>0</v>
      </c>
      <c r="K227" s="34">
        <f t="shared" ref="K227:L227" si="308">SUMIFS(K228:K1266,$C228:$C1266,$C228,$D228:$D1266,$D228,$E228:$E1266,$E228)</f>
        <v>0</v>
      </c>
      <c r="L227" s="34">
        <f t="shared" si="308"/>
        <v>0</v>
      </c>
      <c r="M227" s="34">
        <f t="shared" si="307"/>
        <v>0</v>
      </c>
      <c r="N227" s="34">
        <f t="shared" si="307"/>
        <v>0</v>
      </c>
    </row>
    <row r="228" spans="1:14" s="13" customFormat="1" ht="15.6">
      <c r="A228" s="17">
        <v>3</v>
      </c>
      <c r="B228" s="43" t="s">
        <v>46</v>
      </c>
      <c r="C228" s="23" t="s">
        <v>84</v>
      </c>
      <c r="D228" s="23" t="s">
        <v>70</v>
      </c>
      <c r="E228" s="23" t="s">
        <v>158</v>
      </c>
      <c r="F228" s="23" t="s">
        <v>91</v>
      </c>
      <c r="G228" s="24"/>
      <c r="H228" s="24"/>
      <c r="I228" s="24"/>
      <c r="J228" s="24"/>
      <c r="K228" s="24"/>
      <c r="L228" s="24"/>
      <c r="M228" s="24"/>
      <c r="N228" s="24"/>
    </row>
    <row r="229" spans="1:14" s="13" customFormat="1" ht="15.6">
      <c r="A229" s="14">
        <v>0</v>
      </c>
      <c r="B229" s="26" t="s">
        <v>112</v>
      </c>
      <c r="C229" s="27" t="s">
        <v>85</v>
      </c>
      <c r="D229" s="27" t="s">
        <v>114</v>
      </c>
      <c r="E229" s="27"/>
      <c r="F229" s="27"/>
      <c r="G229" s="28">
        <f>SUMIFS(G230:G1289,$C230:$C1289,$C230)/3</f>
        <v>3568.3000000000006</v>
      </c>
      <c r="H229" s="28">
        <f>SUMIFS(H230:H1279,$C230:$C1279,$C230)/3</f>
        <v>0</v>
      </c>
      <c r="I229" s="28">
        <f>SUMIFS(I230:I1289,$C230:$C1289,$C230)/3</f>
        <v>3568.3000000000006</v>
      </c>
      <c r="J229" s="28">
        <f>SUMIFS(J230:J1279,$C230:$C1279,$C230)/3</f>
        <v>0</v>
      </c>
      <c r="K229" s="28">
        <f>SUMIFS(K230:K1289,$C230:$C1289,$C230)/3</f>
        <v>3568.3000000000006</v>
      </c>
      <c r="L229" s="28">
        <f>SUMIFS(L230:L1279,$C230:$C1279,$C230)/3</f>
        <v>0</v>
      </c>
      <c r="M229" s="28">
        <f>SUMIFS(M230:M1289,$C230:$C1289,$C230)/3</f>
        <v>3568.3000000000006</v>
      </c>
      <c r="N229" s="28">
        <f>SUMIFS(N230:N1279,$C230:$C1279,$C230)/3</f>
        <v>0</v>
      </c>
    </row>
    <row r="230" spans="1:14" s="13" customFormat="1" ht="15.6">
      <c r="A230" s="15">
        <v>1</v>
      </c>
      <c r="B230" s="29" t="s">
        <v>30</v>
      </c>
      <c r="C230" s="30" t="s">
        <v>85</v>
      </c>
      <c r="D230" s="30" t="s">
        <v>69</v>
      </c>
      <c r="E230" s="30" t="s">
        <v>6</v>
      </c>
      <c r="F230" s="30" t="s">
        <v>71</v>
      </c>
      <c r="G230" s="31">
        <f t="shared" ref="G230:H230" si="309">SUMIFS(G231:G1273,$C231:$C1273,$C231,$D231:$D1273,$D231)/2</f>
        <v>3568.3</v>
      </c>
      <c r="H230" s="31">
        <f t="shared" si="309"/>
        <v>0</v>
      </c>
      <c r="I230" s="31">
        <f t="shared" ref="I230:N230" si="310">SUMIFS(I231:I1273,$C231:$C1273,$C231,$D231:$D1273,$D231)/2</f>
        <v>3568.3</v>
      </c>
      <c r="J230" s="31">
        <f t="shared" si="310"/>
        <v>0</v>
      </c>
      <c r="K230" s="31">
        <f t="shared" ref="K230:L230" si="311">SUMIFS(K231:K1273,$C231:$C1273,$C231,$D231:$D1273,$D231)/2</f>
        <v>3568.3</v>
      </c>
      <c r="L230" s="31">
        <f t="shared" si="311"/>
        <v>0</v>
      </c>
      <c r="M230" s="31">
        <f t="shared" si="310"/>
        <v>3568.3</v>
      </c>
      <c r="N230" s="31">
        <f t="shared" si="310"/>
        <v>0</v>
      </c>
    </row>
    <row r="231" spans="1:14" s="13" customFormat="1" ht="31.2">
      <c r="A231" s="16">
        <v>2</v>
      </c>
      <c r="B231" s="32" t="s">
        <v>177</v>
      </c>
      <c r="C231" s="33" t="s">
        <v>85</v>
      </c>
      <c r="D231" s="33" t="s">
        <v>69</v>
      </c>
      <c r="E231" s="33" t="s">
        <v>31</v>
      </c>
      <c r="F231" s="33"/>
      <c r="G231" s="34">
        <f t="shared" ref="G231:H231" si="312">SUMIFS(G232:G1270,$C232:$C1270,$C232,$D232:$D1270,$D232,$E232:$E1270,$E232)</f>
        <v>3559.3</v>
      </c>
      <c r="H231" s="34">
        <f t="shared" si="312"/>
        <v>0</v>
      </c>
      <c r="I231" s="34">
        <f t="shared" ref="I231:N231" si="313">SUMIFS(I232:I1270,$C232:$C1270,$C232,$D232:$D1270,$D232,$E232:$E1270,$E232)</f>
        <v>3559.3</v>
      </c>
      <c r="J231" s="34">
        <f t="shared" si="313"/>
        <v>0</v>
      </c>
      <c r="K231" s="34">
        <f t="shared" ref="K231:L231" si="314">SUMIFS(K232:K1270,$C232:$C1270,$C232,$D232:$D1270,$D232,$E232:$E1270,$E232)</f>
        <v>3559.3</v>
      </c>
      <c r="L231" s="34">
        <f t="shared" si="314"/>
        <v>0</v>
      </c>
      <c r="M231" s="34">
        <f t="shared" si="313"/>
        <v>3559.3</v>
      </c>
      <c r="N231" s="34">
        <f t="shared" si="313"/>
        <v>0</v>
      </c>
    </row>
    <row r="232" spans="1:14" s="13" customFormat="1" ht="15.6">
      <c r="A232" s="17">
        <v>3</v>
      </c>
      <c r="B232" s="43" t="s">
        <v>46</v>
      </c>
      <c r="C232" s="23" t="s">
        <v>85</v>
      </c>
      <c r="D232" s="23" t="s">
        <v>69</v>
      </c>
      <c r="E232" s="23" t="s">
        <v>31</v>
      </c>
      <c r="F232" s="23" t="s">
        <v>91</v>
      </c>
      <c r="G232" s="24">
        <v>3559.3</v>
      </c>
      <c r="H232" s="25"/>
      <c r="I232" s="24">
        <v>3559.3</v>
      </c>
      <c r="J232" s="25"/>
      <c r="K232" s="24">
        <v>3559.3</v>
      </c>
      <c r="L232" s="25"/>
      <c r="M232" s="24">
        <v>3559.3</v>
      </c>
      <c r="N232" s="25"/>
    </row>
    <row r="233" spans="1:14" s="13" customFormat="1" ht="31.2">
      <c r="A233" s="16">
        <v>2</v>
      </c>
      <c r="B233" s="41" t="s">
        <v>217</v>
      </c>
      <c r="C233" s="33" t="s">
        <v>85</v>
      </c>
      <c r="D233" s="33" t="s">
        <v>69</v>
      </c>
      <c r="E233" s="33" t="s">
        <v>150</v>
      </c>
      <c r="F233" s="33"/>
      <c r="G233" s="34">
        <f t="shared" ref="G233:H233" si="315">SUMIFS(G234:G1277,$C234:$C1277,$C234,$D234:$D1277,$D234,$E234:$E1277,$E234)</f>
        <v>9</v>
      </c>
      <c r="H233" s="34">
        <f t="shared" si="315"/>
        <v>0</v>
      </c>
      <c r="I233" s="34">
        <f t="shared" ref="I233:N233" si="316">SUMIFS(I234:I1277,$C234:$C1277,$C234,$D234:$D1277,$D234,$E234:$E1277,$E234)</f>
        <v>9</v>
      </c>
      <c r="J233" s="34">
        <f t="shared" si="316"/>
        <v>0</v>
      </c>
      <c r="K233" s="34">
        <f t="shared" ref="K233:L233" si="317">SUMIFS(K234:K1277,$C234:$C1277,$C234,$D234:$D1277,$D234,$E234:$E1277,$E234)</f>
        <v>9</v>
      </c>
      <c r="L233" s="34">
        <f t="shared" si="317"/>
        <v>0</v>
      </c>
      <c r="M233" s="34">
        <f t="shared" si="316"/>
        <v>9</v>
      </c>
      <c r="N233" s="34">
        <f t="shared" si="316"/>
        <v>0</v>
      </c>
    </row>
    <row r="234" spans="1:14" s="13" customFormat="1" ht="15.6">
      <c r="A234" s="17">
        <v>3</v>
      </c>
      <c r="B234" s="22" t="s">
        <v>46</v>
      </c>
      <c r="C234" s="23" t="s">
        <v>85</v>
      </c>
      <c r="D234" s="23" t="s">
        <v>69</v>
      </c>
      <c r="E234" s="23" t="s">
        <v>150</v>
      </c>
      <c r="F234" s="23" t="s">
        <v>91</v>
      </c>
      <c r="G234" s="24">
        <v>9</v>
      </c>
      <c r="H234" s="24"/>
      <c r="I234" s="24">
        <v>9</v>
      </c>
      <c r="J234" s="24"/>
      <c r="K234" s="24">
        <v>9</v>
      </c>
      <c r="L234" s="24"/>
      <c r="M234" s="24">
        <v>9</v>
      </c>
      <c r="N234" s="24"/>
    </row>
    <row r="235" spans="1:14" s="13" customFormat="1" ht="15.6">
      <c r="A235" s="14">
        <v>0</v>
      </c>
      <c r="B235" s="26" t="s">
        <v>113</v>
      </c>
      <c r="C235" s="27" t="s">
        <v>87</v>
      </c>
      <c r="D235" s="27" t="s">
        <v>114</v>
      </c>
      <c r="E235" s="27"/>
      <c r="F235" s="27"/>
      <c r="G235" s="28">
        <f>SUMIFS(G236:G1301,$C236:$C1301,$C236)/3</f>
        <v>6023.3</v>
      </c>
      <c r="H235" s="28">
        <f>SUMIFS(H236:H1291,$C236:$C1291,$C236)/3</f>
        <v>0</v>
      </c>
      <c r="I235" s="28">
        <f>SUMIFS(I236:I1301,$C236:$C1301,$C236)/3</f>
        <v>6023.3</v>
      </c>
      <c r="J235" s="28">
        <f>SUMIFS(J236:J1291,$C236:$C1291,$C236)/3</f>
        <v>0</v>
      </c>
      <c r="K235" s="28">
        <f>SUMIFS(K236:K1301,$C236:$C1301,$C236)/3</f>
        <v>0</v>
      </c>
      <c r="L235" s="28">
        <f>SUMIFS(L236:L1291,$C236:$C1291,$C236)/3</f>
        <v>0</v>
      </c>
      <c r="M235" s="28">
        <f>SUMIFS(M236:M1301,$C236:$C1301,$C236)/3</f>
        <v>0</v>
      </c>
      <c r="N235" s="28">
        <f>SUMIFS(N236:N1291,$C236:$C1291,$C236)/3</f>
        <v>0</v>
      </c>
    </row>
    <row r="236" spans="1:14" s="13" customFormat="1" ht="15.6">
      <c r="A236" s="15">
        <v>1</v>
      </c>
      <c r="B236" s="29" t="s">
        <v>66</v>
      </c>
      <c r="C236" s="30" t="s">
        <v>87</v>
      </c>
      <c r="D236" s="30" t="s">
        <v>88</v>
      </c>
      <c r="E236" s="30" t="s">
        <v>6</v>
      </c>
      <c r="F236" s="30" t="s">
        <v>71</v>
      </c>
      <c r="G236" s="31">
        <f t="shared" ref="G236:H236" si="318">SUMIFS(G237:G1284,$C237:$C1284,$C237,$D237:$D1284,$D237)/2</f>
        <v>6023.2999999999993</v>
      </c>
      <c r="H236" s="31">
        <f t="shared" si="318"/>
        <v>0</v>
      </c>
      <c r="I236" s="31">
        <f t="shared" ref="I236:N236" si="319">SUMIFS(I237:I1284,$C237:$C1284,$C237,$D237:$D1284,$D237)/2</f>
        <v>6023.2999999999993</v>
      </c>
      <c r="J236" s="31">
        <f t="shared" si="319"/>
        <v>0</v>
      </c>
      <c r="K236" s="31">
        <f t="shared" ref="K236:L236" si="320">SUMIFS(K237:K1284,$C237:$C1284,$C237,$D237:$D1284,$D237)/2</f>
        <v>0</v>
      </c>
      <c r="L236" s="31">
        <f t="shared" si="320"/>
        <v>0</v>
      </c>
      <c r="M236" s="31">
        <f t="shared" si="319"/>
        <v>0</v>
      </c>
      <c r="N236" s="31">
        <f t="shared" si="319"/>
        <v>0</v>
      </c>
    </row>
    <row r="237" spans="1:14" s="13" customFormat="1" ht="46.8">
      <c r="A237" s="16">
        <v>2</v>
      </c>
      <c r="B237" s="35" t="s">
        <v>168</v>
      </c>
      <c r="C237" s="33" t="s">
        <v>87</v>
      </c>
      <c r="D237" s="33" t="s">
        <v>88</v>
      </c>
      <c r="E237" s="33" t="s">
        <v>67</v>
      </c>
      <c r="F237" s="33"/>
      <c r="G237" s="34">
        <f t="shared" ref="G237:H237" si="321">SUMIFS(G238:G1281,$C238:$C1281,$C238,$D238:$D1281,$D238,$E238:$E1281,$E238)</f>
        <v>4363.8999999999996</v>
      </c>
      <c r="H237" s="34">
        <f t="shared" si="321"/>
        <v>0</v>
      </c>
      <c r="I237" s="34">
        <f t="shared" ref="I237:N237" si="322">SUMIFS(I238:I1281,$C238:$C1281,$C238,$D238:$D1281,$D238,$E238:$E1281,$E238)</f>
        <v>4363.8999999999996</v>
      </c>
      <c r="J237" s="34">
        <f t="shared" si="322"/>
        <v>0</v>
      </c>
      <c r="K237" s="34">
        <f t="shared" ref="K237:L237" si="323">SUMIFS(K238:K1281,$C238:$C1281,$C238,$D238:$D1281,$D238,$E238:$E1281,$E238)</f>
        <v>0</v>
      </c>
      <c r="L237" s="34">
        <f t="shared" si="323"/>
        <v>0</v>
      </c>
      <c r="M237" s="34">
        <f t="shared" si="322"/>
        <v>0</v>
      </c>
      <c r="N237" s="34">
        <f t="shared" si="322"/>
        <v>0</v>
      </c>
    </row>
    <row r="238" spans="1:14" s="13" customFormat="1" ht="15.6">
      <c r="A238" s="17">
        <v>3</v>
      </c>
      <c r="B238" s="22" t="s">
        <v>46</v>
      </c>
      <c r="C238" s="23" t="s">
        <v>87</v>
      </c>
      <c r="D238" s="23" t="s">
        <v>88</v>
      </c>
      <c r="E238" s="23" t="s">
        <v>67</v>
      </c>
      <c r="F238" s="23" t="s">
        <v>91</v>
      </c>
      <c r="G238" s="24">
        <v>4363.8999999999996</v>
      </c>
      <c r="H238" s="25"/>
      <c r="I238" s="24">
        <v>4363.8999999999996</v>
      </c>
      <c r="J238" s="25"/>
      <c r="K238" s="24"/>
      <c r="L238" s="25"/>
      <c r="M238" s="24"/>
      <c r="N238" s="25"/>
    </row>
    <row r="239" spans="1:14" s="13" customFormat="1" ht="95.4" customHeight="1">
      <c r="A239" s="16">
        <v>2</v>
      </c>
      <c r="B239" s="45" t="s">
        <v>169</v>
      </c>
      <c r="C239" s="33" t="s">
        <v>87</v>
      </c>
      <c r="D239" s="33" t="s">
        <v>88</v>
      </c>
      <c r="E239" s="33" t="s">
        <v>133</v>
      </c>
      <c r="F239" s="33"/>
      <c r="G239" s="34">
        <f t="shared" ref="G239:H239" si="324">SUMIFS(G240:G1283,$C240:$C1283,$C240,$D240:$D1283,$D240,$E240:$E1283,$E240)</f>
        <v>1659.4</v>
      </c>
      <c r="H239" s="34">
        <f t="shared" si="324"/>
        <v>0</v>
      </c>
      <c r="I239" s="34">
        <f t="shared" ref="I239:N239" si="325">SUMIFS(I240:I1283,$C240:$C1283,$C240,$D240:$D1283,$D240,$E240:$E1283,$E240)</f>
        <v>1659.4</v>
      </c>
      <c r="J239" s="34">
        <f t="shared" si="325"/>
        <v>0</v>
      </c>
      <c r="K239" s="34">
        <f t="shared" ref="K239:L239" si="326">SUMIFS(K240:K1283,$C240:$C1283,$C240,$D240:$D1283,$D240,$E240:$E1283,$E240)</f>
        <v>0</v>
      </c>
      <c r="L239" s="34">
        <f t="shared" si="326"/>
        <v>0</v>
      </c>
      <c r="M239" s="34">
        <f t="shared" si="325"/>
        <v>0</v>
      </c>
      <c r="N239" s="34">
        <f t="shared" si="325"/>
        <v>0</v>
      </c>
    </row>
    <row r="240" spans="1:14" s="13" customFormat="1" ht="15.6">
      <c r="A240" s="17">
        <v>3</v>
      </c>
      <c r="B240" s="22" t="s">
        <v>46</v>
      </c>
      <c r="C240" s="23" t="s">
        <v>87</v>
      </c>
      <c r="D240" s="23" t="s">
        <v>88</v>
      </c>
      <c r="E240" s="23" t="s">
        <v>133</v>
      </c>
      <c r="F240" s="23" t="s">
        <v>91</v>
      </c>
      <c r="G240" s="24">
        <v>1659.4</v>
      </c>
      <c r="H240" s="25"/>
      <c r="I240" s="24">
        <v>1659.4</v>
      </c>
      <c r="J240" s="25"/>
      <c r="K240" s="24"/>
      <c r="L240" s="25"/>
      <c r="M240" s="24"/>
      <c r="N240" s="25"/>
    </row>
    <row r="241" spans="1:14" s="13" customFormat="1" ht="55.8" customHeight="1">
      <c r="A241" s="16">
        <v>2</v>
      </c>
      <c r="B241" s="41" t="s">
        <v>212</v>
      </c>
      <c r="C241" s="33" t="s">
        <v>87</v>
      </c>
      <c r="D241" s="33" t="s">
        <v>88</v>
      </c>
      <c r="E241" s="33" t="s">
        <v>132</v>
      </c>
      <c r="F241" s="33"/>
      <c r="G241" s="34">
        <f t="shared" ref="G241:H241" si="327">SUMIFS(G242:G1285,$C242:$C1285,$C242,$D242:$D1285,$D242,$E242:$E1285,$E242)</f>
        <v>0</v>
      </c>
      <c r="H241" s="34">
        <f t="shared" si="327"/>
        <v>0</v>
      </c>
      <c r="I241" s="34">
        <f t="shared" ref="I241:N241" si="328">SUMIFS(I242:I1285,$C242:$C1285,$C242,$D242:$D1285,$D242,$E242:$E1285,$E242)</f>
        <v>0</v>
      </c>
      <c r="J241" s="34">
        <f t="shared" si="328"/>
        <v>0</v>
      </c>
      <c r="K241" s="34">
        <f t="shared" ref="K241:L241" si="329">SUMIFS(K242:K1285,$C242:$C1285,$C242,$D242:$D1285,$D242,$E242:$E1285,$E242)</f>
        <v>0</v>
      </c>
      <c r="L241" s="34">
        <f t="shared" si="329"/>
        <v>0</v>
      </c>
      <c r="M241" s="34">
        <f t="shared" si="328"/>
        <v>0</v>
      </c>
      <c r="N241" s="34">
        <f t="shared" si="328"/>
        <v>0</v>
      </c>
    </row>
    <row r="242" spans="1:14" s="13" customFormat="1" ht="15.6">
      <c r="A242" s="17">
        <v>3</v>
      </c>
      <c r="B242" s="22" t="s">
        <v>46</v>
      </c>
      <c r="C242" s="23" t="s">
        <v>87</v>
      </c>
      <c r="D242" s="23" t="s">
        <v>88</v>
      </c>
      <c r="E242" s="23" t="s">
        <v>132</v>
      </c>
      <c r="F242" s="23" t="s">
        <v>91</v>
      </c>
      <c r="G242" s="24"/>
      <c r="H242" s="25"/>
      <c r="I242" s="24"/>
      <c r="J242" s="25"/>
      <c r="K242" s="24"/>
      <c r="L242" s="25"/>
      <c r="M242" s="24"/>
      <c r="N242" s="25"/>
    </row>
    <row r="243" spans="1:14" s="13" customFormat="1" ht="34.200000000000003" customHeight="1">
      <c r="A243" s="14">
        <v>0</v>
      </c>
      <c r="B243" s="26" t="s">
        <v>157</v>
      </c>
      <c r="C243" s="27" t="s">
        <v>75</v>
      </c>
      <c r="D243" s="27" t="s">
        <v>114</v>
      </c>
      <c r="E243" s="27"/>
      <c r="F243" s="27"/>
      <c r="G243" s="28">
        <f>SUMIFS(G244:G1309,$C244:$C1309,$C244)/3</f>
        <v>0</v>
      </c>
      <c r="H243" s="28">
        <f>SUMIFS(H244:H1299,$C244:$C1299,$C244)/3</f>
        <v>0</v>
      </c>
      <c r="I243" s="28">
        <f>SUMIFS(I244:I1309,$C244:$C1309,$C244)/3</f>
        <v>0</v>
      </c>
      <c r="J243" s="28">
        <f>SUMIFS(J244:J1299,$C244:$C1299,$C244)/3</f>
        <v>0</v>
      </c>
      <c r="K243" s="28">
        <f>SUMIFS(K244:K1309,$C244:$C1309,$C244)/3</f>
        <v>0</v>
      </c>
      <c r="L243" s="28">
        <f>SUMIFS(L244:L1299,$C244:$C1299,$C244)/3</f>
        <v>0</v>
      </c>
      <c r="M243" s="28">
        <f>SUMIFS(M244:M1309,$C244:$C1309,$C244)/3</f>
        <v>0</v>
      </c>
      <c r="N243" s="28">
        <f>SUMIFS(N244:N1299,$C244:$C1299,$C244)/3</f>
        <v>0</v>
      </c>
    </row>
    <row r="244" spans="1:14" s="13" customFormat="1" ht="31.2" customHeight="1">
      <c r="A244" s="15">
        <v>1</v>
      </c>
      <c r="B244" s="40" t="s">
        <v>152</v>
      </c>
      <c r="C244" s="44" t="s">
        <v>75</v>
      </c>
      <c r="D244" s="44" t="s">
        <v>69</v>
      </c>
      <c r="E244" s="44"/>
      <c r="F244" s="44"/>
      <c r="G244" s="31">
        <f t="shared" ref="G244:H244" si="330">SUMIFS(G245:G1292,$C245:$C1292,$C245,$D245:$D1292,$D245)/2</f>
        <v>0</v>
      </c>
      <c r="H244" s="31">
        <f t="shared" si="330"/>
        <v>0</v>
      </c>
      <c r="I244" s="31">
        <f t="shared" ref="I244:N244" si="331">SUMIFS(I245:I1292,$C245:$C1292,$C245,$D245:$D1292,$D245)/2</f>
        <v>0</v>
      </c>
      <c r="J244" s="31">
        <f t="shared" si="331"/>
        <v>0</v>
      </c>
      <c r="K244" s="31">
        <f t="shared" ref="K244:L244" si="332">SUMIFS(K245:K1292,$C245:$C1292,$C245,$D245:$D1292,$D245)/2</f>
        <v>0</v>
      </c>
      <c r="L244" s="31">
        <f t="shared" si="332"/>
        <v>0</v>
      </c>
      <c r="M244" s="31">
        <f t="shared" si="331"/>
        <v>0</v>
      </c>
      <c r="N244" s="31">
        <f t="shared" si="331"/>
        <v>0</v>
      </c>
    </row>
    <row r="245" spans="1:14" s="13" customFormat="1" ht="46.8">
      <c r="A245" s="16">
        <v>2</v>
      </c>
      <c r="B245" s="41" t="s">
        <v>153</v>
      </c>
      <c r="C245" s="42" t="s">
        <v>75</v>
      </c>
      <c r="D245" s="42" t="s">
        <v>69</v>
      </c>
      <c r="E245" s="42" t="s">
        <v>154</v>
      </c>
      <c r="F245" s="42" t="s">
        <v>71</v>
      </c>
      <c r="G245" s="34">
        <f t="shared" ref="G245:H245" si="333">SUMIFS(G246:G1289,$C246:$C1289,$C246,$D246:$D1289,$D246,$E246:$E1289,$E246)</f>
        <v>0</v>
      </c>
      <c r="H245" s="34">
        <f t="shared" si="333"/>
        <v>0</v>
      </c>
      <c r="I245" s="34">
        <f t="shared" ref="I245:N245" si="334">SUMIFS(I246:I1289,$C246:$C1289,$C246,$D246:$D1289,$D246,$E246:$E1289,$E246)</f>
        <v>0</v>
      </c>
      <c r="J245" s="34">
        <f t="shared" si="334"/>
        <v>0</v>
      </c>
      <c r="K245" s="34">
        <f t="shared" ref="K245:L245" si="335">SUMIFS(K246:K1289,$C246:$C1289,$C246,$D246:$D1289,$D246,$E246:$E1289,$E246)</f>
        <v>0</v>
      </c>
      <c r="L245" s="34">
        <f t="shared" si="335"/>
        <v>0</v>
      </c>
      <c r="M245" s="34">
        <f t="shared" si="334"/>
        <v>0</v>
      </c>
      <c r="N245" s="34">
        <f t="shared" si="334"/>
        <v>0</v>
      </c>
    </row>
    <row r="246" spans="1:14" s="13" customFormat="1" ht="22.8" customHeight="1">
      <c r="A246" s="17">
        <v>3</v>
      </c>
      <c r="B246" s="22" t="s">
        <v>155</v>
      </c>
      <c r="C246" s="23" t="s">
        <v>75</v>
      </c>
      <c r="D246" s="23" t="s">
        <v>69</v>
      </c>
      <c r="E246" s="23" t="s">
        <v>154</v>
      </c>
      <c r="F246" s="23" t="s">
        <v>156</v>
      </c>
      <c r="G246" s="24"/>
      <c r="H246" s="25"/>
      <c r="I246" s="24"/>
      <c r="J246" s="25"/>
      <c r="K246" s="24"/>
      <c r="L246" s="25"/>
      <c r="M246" s="24"/>
      <c r="N246" s="25"/>
    </row>
    <row r="247" spans="1:14" s="13" customFormat="1" ht="31.2">
      <c r="A247" s="14">
        <v>0</v>
      </c>
      <c r="B247" s="26" t="s">
        <v>147</v>
      </c>
      <c r="C247" s="27" t="s">
        <v>76</v>
      </c>
      <c r="D247" s="27" t="s">
        <v>114</v>
      </c>
      <c r="E247" s="27"/>
      <c r="F247" s="27"/>
      <c r="G247" s="28">
        <f>SUMIFS(G248:G1313,$C248:$C1313,$C248)/3</f>
        <v>3637.5</v>
      </c>
      <c r="H247" s="28">
        <f>SUMIFS(H248:H1303,$C248:$C1303,$C248)/3</f>
        <v>0</v>
      </c>
      <c r="I247" s="28">
        <f>SUMIFS(I248:I1313,$C248:$C1313,$C248)/3</f>
        <v>3637.5</v>
      </c>
      <c r="J247" s="28">
        <f>SUMIFS(J248:J1303,$C248:$C1303,$C248)/3</f>
        <v>0</v>
      </c>
      <c r="K247" s="28">
        <f>SUMIFS(K248:K1313,$C248:$C1313,$C248)/3</f>
        <v>1900</v>
      </c>
      <c r="L247" s="28">
        <f>SUMIFS(L248:L1303,$C248:$C1303,$C248)/3</f>
        <v>0</v>
      </c>
      <c r="M247" s="28">
        <f>SUMIFS(M248:M1313,$C248:$C1313,$C248)/3</f>
        <v>1900</v>
      </c>
      <c r="N247" s="28">
        <f>SUMIFS(N248:N1303,$C248:$C1303,$C248)/3</f>
        <v>0</v>
      </c>
    </row>
    <row r="248" spans="1:14" s="13" customFormat="1" ht="46.8">
      <c r="A248" s="15">
        <v>1</v>
      </c>
      <c r="B248" s="29" t="s">
        <v>15</v>
      </c>
      <c r="C248" s="30" t="s">
        <v>76</v>
      </c>
      <c r="D248" s="30" t="s">
        <v>69</v>
      </c>
      <c r="E248" s="30" t="s">
        <v>6</v>
      </c>
      <c r="F248" s="30" t="s">
        <v>71</v>
      </c>
      <c r="G248" s="31">
        <f t="shared" ref="G248:H248" si="336">SUMIFS(G249:G1296,$C249:$C1296,$C249,$D249:$D1296,$D249)/2</f>
        <v>1900</v>
      </c>
      <c r="H248" s="31">
        <f t="shared" si="336"/>
        <v>0</v>
      </c>
      <c r="I248" s="31">
        <f t="shared" ref="I248:N248" si="337">SUMIFS(I249:I1296,$C249:$C1296,$C249,$D249:$D1296,$D249)/2</f>
        <v>1900</v>
      </c>
      <c r="J248" s="31">
        <f t="shared" si="337"/>
        <v>0</v>
      </c>
      <c r="K248" s="31">
        <f t="shared" ref="K248:L248" si="338">SUMIFS(K249:K1296,$C249:$C1296,$C249,$D249:$D1296,$D249)/2</f>
        <v>1900</v>
      </c>
      <c r="L248" s="31">
        <f t="shared" si="338"/>
        <v>0</v>
      </c>
      <c r="M248" s="31">
        <f t="shared" si="337"/>
        <v>1900</v>
      </c>
      <c r="N248" s="31">
        <f t="shared" si="337"/>
        <v>0</v>
      </c>
    </row>
    <row r="249" spans="1:14" s="13" customFormat="1" ht="31.2">
      <c r="A249" s="16">
        <v>2</v>
      </c>
      <c r="B249" s="32" t="s">
        <v>16</v>
      </c>
      <c r="C249" s="33" t="s">
        <v>76</v>
      </c>
      <c r="D249" s="33" t="s">
        <v>69</v>
      </c>
      <c r="E249" s="33" t="s">
        <v>125</v>
      </c>
      <c r="F249" s="33" t="s">
        <v>71</v>
      </c>
      <c r="G249" s="34">
        <f t="shared" ref="G249:H249" si="339">SUMIFS(G250:G1293,$C250:$C1293,$C250,$D250:$D1293,$D250,$E250:$E1293,$E250)</f>
        <v>1900</v>
      </c>
      <c r="H249" s="34">
        <f t="shared" si="339"/>
        <v>0</v>
      </c>
      <c r="I249" s="34">
        <f t="shared" ref="I249:N249" si="340">SUMIFS(I250:I1293,$C250:$C1293,$C250,$D250:$D1293,$D250,$E250:$E1293,$E250)</f>
        <v>1900</v>
      </c>
      <c r="J249" s="34">
        <f t="shared" si="340"/>
        <v>0</v>
      </c>
      <c r="K249" s="34">
        <f t="shared" ref="K249:L249" si="341">SUMIFS(K250:K1293,$C250:$C1293,$C250,$D250:$D1293,$D250,$E250:$E1293,$E250)</f>
        <v>1900</v>
      </c>
      <c r="L249" s="34">
        <f t="shared" si="341"/>
        <v>0</v>
      </c>
      <c r="M249" s="34">
        <f t="shared" si="340"/>
        <v>1900</v>
      </c>
      <c r="N249" s="34">
        <f t="shared" si="340"/>
        <v>0</v>
      </c>
    </row>
    <row r="250" spans="1:14" s="13" customFormat="1" ht="15.6">
      <c r="A250" s="17">
        <v>3</v>
      </c>
      <c r="B250" s="22" t="s">
        <v>18</v>
      </c>
      <c r="C250" s="23" t="s">
        <v>76</v>
      </c>
      <c r="D250" s="23" t="s">
        <v>69</v>
      </c>
      <c r="E250" s="23" t="s">
        <v>125</v>
      </c>
      <c r="F250" s="23" t="s">
        <v>77</v>
      </c>
      <c r="G250" s="24">
        <v>1900</v>
      </c>
      <c r="H250" s="24"/>
      <c r="I250" s="24">
        <v>1900</v>
      </c>
      <c r="J250" s="24"/>
      <c r="K250" s="24">
        <v>1900</v>
      </c>
      <c r="L250" s="24"/>
      <c r="M250" s="24">
        <v>1900</v>
      </c>
      <c r="N250" s="24"/>
    </row>
    <row r="251" spans="1:14" s="13" customFormat="1" ht="15.6">
      <c r="A251" s="15">
        <v>1</v>
      </c>
      <c r="B251" s="29" t="s">
        <v>141</v>
      </c>
      <c r="C251" s="30" t="s">
        <v>76</v>
      </c>
      <c r="D251" s="30" t="s">
        <v>78</v>
      </c>
      <c r="E251" s="30"/>
      <c r="F251" s="30"/>
      <c r="G251" s="31">
        <f t="shared" ref="G251:H251" si="342">SUMIFS(G252:G1299,$C252:$C1299,$C252,$D252:$D1299,$D252)/2</f>
        <v>1737.5</v>
      </c>
      <c r="H251" s="31">
        <f t="shared" si="342"/>
        <v>0</v>
      </c>
      <c r="I251" s="31">
        <f t="shared" ref="I251:N251" si="343">SUMIFS(I252:I1299,$C252:$C1299,$C252,$D252:$D1299,$D252)/2</f>
        <v>1737.5</v>
      </c>
      <c r="J251" s="31">
        <f t="shared" si="343"/>
        <v>0</v>
      </c>
      <c r="K251" s="31">
        <f t="shared" ref="K251:L251" si="344">SUMIFS(K252:K1299,$C252:$C1299,$C252,$D252:$D1299,$D252)/2</f>
        <v>0</v>
      </c>
      <c r="L251" s="31">
        <f t="shared" si="344"/>
        <v>0</v>
      </c>
      <c r="M251" s="31">
        <f t="shared" si="343"/>
        <v>0</v>
      </c>
      <c r="N251" s="31">
        <f t="shared" si="343"/>
        <v>0</v>
      </c>
    </row>
    <row r="252" spans="1:14" s="13" customFormat="1" ht="36.6" customHeight="1">
      <c r="A252" s="16">
        <v>2</v>
      </c>
      <c r="B252" s="41" t="s">
        <v>216</v>
      </c>
      <c r="C252" s="33" t="s">
        <v>76</v>
      </c>
      <c r="D252" s="33" t="s">
        <v>78</v>
      </c>
      <c r="E252" s="33" t="s">
        <v>158</v>
      </c>
      <c r="F252" s="33" t="s">
        <v>71</v>
      </c>
      <c r="G252" s="34">
        <f t="shared" ref="G252:H252" si="345">SUMIFS(G253:G1296,$C253:$C1296,$C253,$D253:$D1296,$D253,$E253:$E1296,$E253)</f>
        <v>0</v>
      </c>
      <c r="H252" s="34">
        <f t="shared" si="345"/>
        <v>0</v>
      </c>
      <c r="I252" s="34">
        <f t="shared" ref="I252:N252" si="346">SUMIFS(I253:I1296,$C253:$C1296,$C253,$D253:$D1296,$D253,$E253:$E1296,$E253)</f>
        <v>0</v>
      </c>
      <c r="J252" s="34">
        <f t="shared" si="346"/>
        <v>0</v>
      </c>
      <c r="K252" s="34">
        <f t="shared" ref="K252:L252" si="347">SUMIFS(K253:K1296,$C253:$C1296,$C253,$D253:$D1296,$D253,$E253:$E1296,$E253)</f>
        <v>0</v>
      </c>
      <c r="L252" s="34">
        <f t="shared" si="347"/>
        <v>0</v>
      </c>
      <c r="M252" s="34">
        <f t="shared" si="346"/>
        <v>0</v>
      </c>
      <c r="N252" s="34">
        <f t="shared" si="346"/>
        <v>0</v>
      </c>
    </row>
    <row r="253" spans="1:14" s="13" customFormat="1" ht="15.6">
      <c r="A253" s="17">
        <v>3</v>
      </c>
      <c r="B253" s="22" t="s">
        <v>19</v>
      </c>
      <c r="C253" s="23" t="s">
        <v>76</v>
      </c>
      <c r="D253" s="23" t="s">
        <v>78</v>
      </c>
      <c r="E253" s="23" t="s">
        <v>158</v>
      </c>
      <c r="F253" s="23" t="s">
        <v>79</v>
      </c>
      <c r="G253" s="24"/>
      <c r="H253" s="24"/>
      <c r="I253" s="24"/>
      <c r="J253" s="24"/>
      <c r="K253" s="24"/>
      <c r="L253" s="24"/>
      <c r="M253" s="24"/>
      <c r="N253" s="24"/>
    </row>
    <row r="254" spans="1:14" s="13" customFormat="1" ht="31.2">
      <c r="A254" s="16">
        <v>2</v>
      </c>
      <c r="B254" s="32" t="s">
        <v>16</v>
      </c>
      <c r="C254" s="33" t="s">
        <v>76</v>
      </c>
      <c r="D254" s="33" t="s">
        <v>78</v>
      </c>
      <c r="E254" s="33" t="s">
        <v>125</v>
      </c>
      <c r="F254" s="33"/>
      <c r="G254" s="34">
        <f t="shared" ref="G254:H254" si="348">SUMIFS(G255:G1298,$C255:$C1298,$C255,$D255:$D1298,$D255,$E255:$E1298,$E255)</f>
        <v>1737.5</v>
      </c>
      <c r="H254" s="34">
        <f t="shared" si="348"/>
        <v>0</v>
      </c>
      <c r="I254" s="34">
        <f t="shared" ref="I254:N254" si="349">SUMIFS(I255:I1298,$C255:$C1298,$C255,$D255:$D1298,$D255,$E255:$E1298,$E255)</f>
        <v>1737.5</v>
      </c>
      <c r="J254" s="34">
        <f t="shared" si="349"/>
        <v>0</v>
      </c>
      <c r="K254" s="34">
        <f t="shared" ref="K254:L254" si="350">SUMIFS(K255:K1298,$C255:$C1298,$C255,$D255:$D1298,$D255,$E255:$E1298,$E255)</f>
        <v>0</v>
      </c>
      <c r="L254" s="34">
        <f t="shared" si="350"/>
        <v>0</v>
      </c>
      <c r="M254" s="34">
        <f t="shared" si="349"/>
        <v>0</v>
      </c>
      <c r="N254" s="34">
        <f t="shared" si="349"/>
        <v>0</v>
      </c>
    </row>
    <row r="255" spans="1:14" s="13" customFormat="1" ht="15.6">
      <c r="A255" s="17">
        <v>3</v>
      </c>
      <c r="B255" s="22" t="s">
        <v>19</v>
      </c>
      <c r="C255" s="23" t="s">
        <v>76</v>
      </c>
      <c r="D255" s="23" t="s">
        <v>78</v>
      </c>
      <c r="E255" s="23" t="s">
        <v>125</v>
      </c>
      <c r="F255" s="23" t="s">
        <v>79</v>
      </c>
      <c r="G255" s="24">
        <v>1737.5</v>
      </c>
      <c r="H255" s="24"/>
      <c r="I255" s="24">
        <v>1737.5</v>
      </c>
      <c r="J255" s="24"/>
      <c r="K255" s="24"/>
      <c r="L255" s="24"/>
      <c r="M255" s="24"/>
      <c r="N255" s="24"/>
    </row>
    <row r="256" spans="1:14" s="13" customFormat="1" ht="19.8" customHeight="1">
      <c r="A256" s="12"/>
      <c r="B256" s="36" t="s">
        <v>68</v>
      </c>
      <c r="C256" s="37"/>
      <c r="D256" s="37"/>
      <c r="E256" s="37" t="s">
        <v>6</v>
      </c>
      <c r="F256" s="37"/>
      <c r="G256" s="38">
        <f t="shared" ref="G256:H256" si="351">SUMIF($A14:$A255,$A14,G14:G255)</f>
        <v>843882.90000000014</v>
      </c>
      <c r="H256" s="38">
        <f t="shared" si="351"/>
        <v>406619.3000000001</v>
      </c>
      <c r="I256" s="38">
        <f t="shared" ref="I256:N256" si="352">SUMIF($A14:$A255,$A14,I14:I255)</f>
        <v>843882.90000000014</v>
      </c>
      <c r="J256" s="38">
        <f t="shared" si="352"/>
        <v>406619.3000000001</v>
      </c>
      <c r="K256" s="38">
        <f t="shared" ref="K256:L256" si="353">SUMIF($A14:$A255,$A14,K14:K255)</f>
        <v>623992.19999999995</v>
      </c>
      <c r="L256" s="38">
        <f t="shared" si="353"/>
        <v>184768.79999999996</v>
      </c>
      <c r="M256" s="38">
        <f t="shared" si="352"/>
        <v>623992.19999999995</v>
      </c>
      <c r="N256" s="38">
        <f t="shared" si="352"/>
        <v>184768.79999999996</v>
      </c>
    </row>
    <row r="257" spans="2:14" ht="22.2" customHeight="1">
      <c r="B257" s="50" t="s">
        <v>194</v>
      </c>
      <c r="C257" s="51"/>
      <c r="D257" s="51"/>
      <c r="E257" s="51"/>
      <c r="F257" s="51"/>
      <c r="G257" s="52">
        <v>21638.1</v>
      </c>
      <c r="H257" s="52"/>
      <c r="I257" s="52">
        <v>21638.1</v>
      </c>
      <c r="J257" s="52"/>
      <c r="K257" s="52">
        <v>32841.699999999997</v>
      </c>
      <c r="L257" s="52"/>
      <c r="M257" s="52">
        <v>32841.699999999997</v>
      </c>
      <c r="N257" s="52"/>
    </row>
    <row r="258" spans="2:14" ht="25.8" customHeight="1">
      <c r="B258" s="50" t="s">
        <v>195</v>
      </c>
      <c r="C258" s="51"/>
      <c r="D258" s="51"/>
      <c r="E258" s="51"/>
      <c r="F258" s="51"/>
      <c r="G258" s="52">
        <f t="shared" ref="G258:H258" si="354">SUM(G256:G257)</f>
        <v>865521.00000000012</v>
      </c>
      <c r="H258" s="52">
        <f t="shared" si="354"/>
        <v>406619.3000000001</v>
      </c>
      <c r="I258" s="52">
        <f t="shared" ref="I258:L258" si="355">SUM(I256:I257)</f>
        <v>865521.00000000012</v>
      </c>
      <c r="J258" s="52">
        <f t="shared" si="355"/>
        <v>406619.3000000001</v>
      </c>
      <c r="K258" s="52">
        <f t="shared" si="355"/>
        <v>656833.89999999991</v>
      </c>
      <c r="L258" s="52">
        <f t="shared" si="355"/>
        <v>184768.79999999996</v>
      </c>
      <c r="M258" s="52">
        <f t="shared" ref="M258:N258" si="356">SUM(M256:M257)</f>
        <v>656833.89999999991</v>
      </c>
      <c r="N258" s="52">
        <f t="shared" si="356"/>
        <v>184768.79999999996</v>
      </c>
    </row>
  </sheetData>
  <autoFilter ref="A6:H258">
    <filterColumn colId="6" showButton="0"/>
  </autoFilter>
  <mergeCells count="23">
    <mergeCell ref="M1:N1"/>
    <mergeCell ref="M6:N9"/>
    <mergeCell ref="M10:M13"/>
    <mergeCell ref="N10:N13"/>
    <mergeCell ref="B4:N4"/>
    <mergeCell ref="J2:N2"/>
    <mergeCell ref="K1:L1"/>
    <mergeCell ref="K6:L9"/>
    <mergeCell ref="K10:K13"/>
    <mergeCell ref="L10:L13"/>
    <mergeCell ref="G1:H1"/>
    <mergeCell ref="H10:H13"/>
    <mergeCell ref="B6:B13"/>
    <mergeCell ref="I1:J1"/>
    <mergeCell ref="C6:C13"/>
    <mergeCell ref="D6:D13"/>
    <mergeCell ref="E6:E13"/>
    <mergeCell ref="F6:F13"/>
    <mergeCell ref="G10:G13"/>
    <mergeCell ref="G6:H9"/>
    <mergeCell ref="I6:J9"/>
    <mergeCell ref="I10:I13"/>
    <mergeCell ref="J10:J13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8" t="s">
        <v>103</v>
      </c>
      <c r="C3" s="68" t="s">
        <v>101</v>
      </c>
      <c r="D3" s="71" t="s">
        <v>96</v>
      </c>
      <c r="E3" s="72"/>
      <c r="F3" s="71" t="s">
        <v>97</v>
      </c>
      <c r="G3" s="72"/>
    </row>
    <row r="4" spans="2:7">
      <c r="B4" s="69"/>
      <c r="C4" s="69"/>
      <c r="D4" s="73"/>
      <c r="E4" s="74"/>
      <c r="F4" s="73"/>
      <c r="G4" s="74"/>
    </row>
    <row r="5" spans="2:7" ht="0.75" customHeight="1">
      <c r="B5" s="69"/>
      <c r="C5" s="69"/>
      <c r="D5" s="73"/>
      <c r="E5" s="74"/>
      <c r="F5" s="73"/>
      <c r="G5" s="74"/>
    </row>
    <row r="6" spans="2:7" ht="15" hidden="1" customHeight="1">
      <c r="B6" s="69"/>
      <c r="C6" s="69"/>
      <c r="D6" s="75"/>
      <c r="E6" s="76"/>
      <c r="F6" s="75"/>
      <c r="G6" s="76"/>
    </row>
    <row r="7" spans="2:7" ht="15" customHeight="1">
      <c r="B7" s="69"/>
      <c r="C7" s="69"/>
      <c r="D7" s="77" t="s">
        <v>5</v>
      </c>
      <c r="E7" s="77" t="s">
        <v>95</v>
      </c>
      <c r="F7" s="77" t="s">
        <v>5</v>
      </c>
      <c r="G7" s="77" t="s">
        <v>95</v>
      </c>
    </row>
    <row r="8" spans="2:7">
      <c r="B8" s="69"/>
      <c r="C8" s="69"/>
      <c r="D8" s="78"/>
      <c r="E8" s="78"/>
      <c r="F8" s="78"/>
      <c r="G8" s="78"/>
    </row>
    <row r="9" spans="2:7">
      <c r="B9" s="69"/>
      <c r="C9" s="69"/>
      <c r="D9" s="78"/>
      <c r="E9" s="78"/>
      <c r="F9" s="78"/>
      <c r="G9" s="78"/>
    </row>
    <row r="10" spans="2:7" ht="2.25" customHeight="1">
      <c r="B10" s="70"/>
      <c r="C10" s="70"/>
      <c r="D10" s="79"/>
      <c r="E10" s="79"/>
      <c r="F10" s="79"/>
      <c r="G10" s="79"/>
    </row>
    <row r="11" spans="2:7">
      <c r="B11" s="1">
        <v>0</v>
      </c>
      <c r="C11" s="1" t="s">
        <v>98</v>
      </c>
      <c r="D11" s="5">
        <f>SUMIF('Приложение №6'!$A$14:$A1018,0,'Приложение №6'!$G$14:$G1018)</f>
        <v>843882.90000000014</v>
      </c>
      <c r="E11" s="5">
        <f>SUMIF('Приложение №6'!$A$14:$A1018,0,'Приложение №6'!$H$14:$H1018)</f>
        <v>406619.3000000001</v>
      </c>
      <c r="F11" s="5" t="e">
        <f>SUMIF('Приложение №6'!$A$14:$A1018,0,'Приложение №6'!#REF!)</f>
        <v>#REF!</v>
      </c>
      <c r="G11" s="5" t="e">
        <f>SUMIF('Приложение №6'!$A$14:$A1018,0,'Приложение №6'!#REF!)</f>
        <v>#REF!</v>
      </c>
    </row>
    <row r="12" spans="2:7">
      <c r="B12" s="2">
        <v>1</v>
      </c>
      <c r="C12" s="2" t="s">
        <v>99</v>
      </c>
      <c r="D12" s="7">
        <f>SUMIF('Приложение №6'!$A$14:$A1019,1,'Приложение №6'!$G$14:$G1019)</f>
        <v>843882.90000000014</v>
      </c>
      <c r="E12" s="7">
        <f>SUMIF('Приложение №6'!$A$14:$A1019,1,'Приложение №6'!$H$14:$H1019)</f>
        <v>406619.30000000005</v>
      </c>
      <c r="F12" s="7" t="e">
        <f>SUMIF('Приложение №6'!$A$14:$A1019,1,'Приложение №6'!#REF!)</f>
        <v>#REF!</v>
      </c>
      <c r="G12" s="7" t="e">
        <f>SUMIF('Приложение №6'!$A$14:$A1019,1,'Приложение №6'!#REF!)</f>
        <v>#REF!</v>
      </c>
    </row>
    <row r="13" spans="2:7">
      <c r="B13" s="3">
        <v>2</v>
      </c>
      <c r="C13" s="3" t="s">
        <v>102</v>
      </c>
      <c r="D13" s="8">
        <f>SUMIF('Приложение №6'!$A$14:$A1020,2,'Приложение №6'!$G$14:$G1020)</f>
        <v>843882.90000000026</v>
      </c>
      <c r="E13" s="8">
        <f>SUMIF('Приложение №6'!$A$14:$A1020,2,'Приложение №6'!$H$14:$H1020)</f>
        <v>406619.30000000005</v>
      </c>
      <c r="F13" s="8" t="e">
        <f>SUMIF('Приложение №6'!$A$14:$A1020,2,'Приложение №6'!#REF!)</f>
        <v>#REF!</v>
      </c>
      <c r="G13" s="8" t="e">
        <f>SUMIF('Приложение №6'!$A$14:$A1020,2,'Приложение №6'!#REF!)</f>
        <v>#REF!</v>
      </c>
    </row>
    <row r="14" spans="2:7">
      <c r="B14" s="4" t="s">
        <v>115</v>
      </c>
      <c r="C14" s="4" t="s">
        <v>100</v>
      </c>
      <c r="D14" s="9">
        <f>SUMIF('Приложение №6'!$A$14:$A1021,3,'Приложение №6'!$G$14:$G1021)</f>
        <v>843882.90000000026</v>
      </c>
      <c r="E14" s="9">
        <f>SUMIF('Приложение №6'!$A$14:$A1021,3,'Приложение №6'!$H$14:$H1021)</f>
        <v>406619.3000000001</v>
      </c>
      <c r="F14" s="9" t="e">
        <f>SUMIF('Приложение №6'!$A$14:$A1021,3,'Приложение №6'!#REF!)</f>
        <v>#REF!</v>
      </c>
      <c r="G14" s="9" t="e">
        <f>SUMIF('Приложение №6'!$A$14:$A1021,3,'Приложение №6'!#REF!)</f>
        <v>#REF!</v>
      </c>
    </row>
    <row r="15" spans="2:7">
      <c r="B15" s="10">
        <v>0</v>
      </c>
      <c r="C15" s="10" t="s">
        <v>98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99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102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2025-09-16T06:47:10Z</dcterms:modified>
</cp:coreProperties>
</file>